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codeName="ThisWorkbook" defaultThemeVersion="124226"/>
  <mc:AlternateContent xmlns:mc="http://schemas.openxmlformats.org/markup-compatibility/2006">
    <mc:Choice Requires="x15">
      <x15ac:absPath xmlns:x15ac="http://schemas.microsoft.com/office/spreadsheetml/2010/11/ac" url="C:\Users\mhavlicek\Downloads\"/>
    </mc:Choice>
  </mc:AlternateContent>
  <xr:revisionPtr revIDLastSave="0" documentId="8_{ABA6BAE3-F00E-4F76-BE1F-32F3C64B104E}" xr6:coauthVersionLast="36" xr6:coauthVersionMax="36" xr10:uidLastSave="{00000000-0000-0000-0000-000000000000}"/>
  <bookViews>
    <workbookView xWindow="0" yWindow="0" windowWidth="28800" windowHeight="11925" xr2:uid="{00000000-000D-0000-FFFF-FFFF00000000}"/>
  </bookViews>
  <sheets>
    <sheet name="Questionnaire" sheetId="1" r:id="rId1"/>
    <sheet name="Score" sheetId="16" state="hidden" r:id="rId2"/>
    <sheet name="Key" sheetId="5" state="hidden" r:id="rId3"/>
  </sheets>
  <definedNames>
    <definedName name="_1._PHYSICAL_SECURITY" localSheetId="0">#REF!</definedName>
    <definedName name="_xlnm._FilterDatabase" localSheetId="2" hidden="1">Key!$A$1:$V$128</definedName>
    <definedName name="_xlnm._FilterDatabase" localSheetId="0" hidden="1">Questionnaire!$A$16:$K$274</definedName>
    <definedName name="Must_Conditional" localSheetId="0">Table1[[#Headers],[Must/Conditional]]</definedName>
  </definedNames>
  <calcPr calcId="191029"/>
  <pivotCaches>
    <pivotCache cacheId="0" r:id="rId4"/>
  </pivotCaches>
</workbook>
</file>

<file path=xl/calcChain.xml><?xml version="1.0" encoding="utf-8"?>
<calcChain xmlns="http://schemas.openxmlformats.org/spreadsheetml/2006/main">
  <c r="G84" i="1" l="1"/>
  <c r="G83" i="1"/>
  <c r="G18" i="1" l="1"/>
  <c r="G270" i="1"/>
  <c r="G220" i="1"/>
  <c r="G70" i="1"/>
  <c r="G85" i="1"/>
  <c r="G81" i="1"/>
  <c r="G64" i="1" l="1"/>
  <c r="G139" i="1"/>
  <c r="G138" i="1"/>
  <c r="G137" i="1"/>
  <c r="G136" i="1"/>
  <c r="G135" i="1"/>
  <c r="G134" i="1"/>
  <c r="G133" i="1"/>
  <c r="G132" i="1"/>
  <c r="G153" i="1"/>
  <c r="G152" i="1"/>
  <c r="G268" i="1"/>
  <c r="G267" i="1"/>
  <c r="G266" i="1"/>
  <c r="G269" i="1"/>
  <c r="G171" i="1" l="1"/>
  <c r="G170" i="1"/>
  <c r="G151" i="1"/>
  <c r="G150" i="1"/>
  <c r="G149" i="1"/>
  <c r="G148" i="1"/>
  <c r="G147" i="1"/>
  <c r="G146" i="1"/>
  <c r="G145" i="1"/>
  <c r="G144" i="1"/>
  <c r="G143" i="1"/>
  <c r="G141" i="1"/>
  <c r="G63" i="1"/>
  <c r="G62" i="1"/>
  <c r="G61" i="1"/>
  <c r="G60" i="1"/>
  <c r="G59" i="1"/>
  <c r="G58" i="1"/>
  <c r="G82" i="1"/>
  <c r="G46" i="1"/>
  <c r="G41" i="1"/>
  <c r="G40" i="1"/>
  <c r="G39" i="1"/>
  <c r="G38" i="1"/>
  <c r="G37" i="1"/>
  <c r="G36" i="1"/>
  <c r="G35" i="1"/>
  <c r="G34" i="1"/>
  <c r="G33" i="1"/>
  <c r="G32" i="1"/>
  <c r="G31" i="1"/>
  <c r="G30" i="1"/>
  <c r="G29" i="1"/>
  <c r="G28" i="1"/>
  <c r="G27" i="1"/>
  <c r="G26" i="1"/>
  <c r="G101" i="1" l="1"/>
  <c r="G236" i="1" l="1"/>
  <c r="G235" i="1"/>
  <c r="G232" i="1"/>
  <c r="G185" i="1"/>
  <c r="G183" i="1"/>
  <c r="G165" i="1"/>
  <c r="G66" i="1"/>
  <c r="G125" i="1" l="1"/>
  <c r="G106" i="1"/>
  <c r="G21" i="1"/>
  <c r="G219" i="1"/>
  <c r="G110" i="1"/>
  <c r="G187" i="1"/>
  <c r="G103" i="1" l="1"/>
  <c r="G79" i="1" l="1"/>
  <c r="G78" i="1"/>
  <c r="G77" i="1"/>
  <c r="G76" i="1"/>
  <c r="G75" i="1"/>
  <c r="G72" i="1"/>
  <c r="G214" i="1"/>
  <c r="G213" i="1"/>
  <c r="G212" i="1"/>
  <c r="G210" i="1"/>
  <c r="G209" i="1"/>
  <c r="G208" i="1"/>
  <c r="G207" i="1"/>
  <c r="G205" i="1"/>
  <c r="G204" i="1"/>
  <c r="G203" i="1"/>
  <c r="G202" i="1"/>
  <c r="G201" i="1"/>
  <c r="G200" i="1"/>
  <c r="G198" i="1"/>
  <c r="G197" i="1"/>
  <c r="G196" i="1"/>
  <c r="G195" i="1"/>
  <c r="G194" i="1"/>
  <c r="G192" i="1"/>
  <c r="G191" i="1"/>
  <c r="G190" i="1"/>
  <c r="G189" i="1"/>
  <c r="G184" i="1"/>
  <c r="G182" i="1"/>
  <c r="G181" i="1"/>
  <c r="G180" i="1"/>
  <c r="G179" i="1"/>
  <c r="G177" i="1"/>
  <c r="G176" i="1"/>
  <c r="G175" i="1"/>
  <c r="G174" i="1"/>
  <c r="G173" i="1"/>
  <c r="G169" i="1"/>
  <c r="G168" i="1"/>
  <c r="G167" i="1"/>
  <c r="G166" i="1"/>
  <c r="G164" i="1"/>
  <c r="G163" i="1"/>
  <c r="G162" i="1"/>
  <c r="G160" i="1"/>
  <c r="G159" i="1"/>
  <c r="G158" i="1"/>
  <c r="G157" i="1"/>
  <c r="G156" i="1"/>
  <c r="G155" i="1"/>
  <c r="G130" i="1"/>
  <c r="G129" i="1"/>
  <c r="G128" i="1"/>
  <c r="G127" i="1"/>
  <c r="G124" i="1"/>
  <c r="G123" i="1"/>
  <c r="G122" i="1"/>
  <c r="G121" i="1"/>
  <c r="G119" i="1"/>
  <c r="G118" i="1"/>
  <c r="G117" i="1"/>
  <c r="G116" i="1"/>
  <c r="G113" i="1"/>
  <c r="G112" i="1"/>
  <c r="G111" i="1"/>
  <c r="G108" i="1"/>
  <c r="G107" i="1"/>
  <c r="G105" i="1"/>
  <c r="G104" i="1"/>
  <c r="G102" i="1"/>
  <c r="G100" i="1"/>
  <c r="G99" i="1"/>
  <c r="G98" i="1"/>
  <c r="G97" i="1"/>
  <c r="G95" i="1"/>
  <c r="G94" i="1"/>
  <c r="G93" i="1"/>
  <c r="G92" i="1"/>
  <c r="G91" i="1"/>
  <c r="G90" i="1"/>
  <c r="G88" i="1"/>
  <c r="G87" i="1"/>
  <c r="G215" i="1"/>
  <c r="G217" i="1"/>
  <c r="G71" i="1"/>
  <c r="G69" i="1"/>
  <c r="G68" i="1"/>
  <c r="G67" i="1"/>
  <c r="G65" i="1"/>
  <c r="G56" i="1"/>
  <c r="G55" i="1"/>
  <c r="G54" i="1"/>
  <c r="G53" i="1"/>
  <c r="G52" i="1"/>
  <c r="G51" i="1"/>
  <c r="G50" i="1"/>
  <c r="G49" i="1"/>
  <c r="G45" i="1"/>
  <c r="G43" i="1"/>
  <c r="G42" i="1"/>
  <c r="G24" i="1"/>
  <c r="G23" i="1"/>
  <c r="G273" i="1"/>
  <c r="G274" i="1"/>
  <c r="G272" i="1"/>
  <c r="G264" i="1"/>
  <c r="G262" i="1"/>
  <c r="G263" i="1"/>
  <c r="G261" i="1"/>
  <c r="G260" i="1"/>
  <c r="G259" i="1"/>
  <c r="G258" i="1"/>
  <c r="G257" i="1"/>
  <c r="G256" i="1"/>
  <c r="G255" i="1"/>
  <c r="G254" i="1"/>
  <c r="G253" i="1"/>
  <c r="G252" i="1"/>
  <c r="G251" i="1"/>
  <c r="G250" i="1"/>
  <c r="G249" i="1"/>
  <c r="G248" i="1"/>
  <c r="G246" i="1"/>
  <c r="G245" i="1"/>
  <c r="G244" i="1"/>
  <c r="G243" i="1"/>
  <c r="G242" i="1"/>
  <c r="G241" i="1"/>
  <c r="G240" i="1"/>
  <c r="G237" i="1"/>
  <c r="G233" i="1"/>
  <c r="G229" i="1"/>
  <c r="G228" i="1"/>
  <c r="G231" i="1"/>
  <c r="G230" i="1"/>
  <c r="G226" i="1"/>
  <c r="G225" i="1"/>
  <c r="G224" i="1"/>
  <c r="G222" i="1"/>
  <c r="G223" i="1"/>
  <c r="G20" i="1"/>
  <c r="G19" i="1"/>
  <c r="L47" i="5" l="1"/>
</calcChain>
</file>

<file path=xl/sharedStrings.xml><?xml version="1.0" encoding="utf-8"?>
<sst xmlns="http://schemas.openxmlformats.org/spreadsheetml/2006/main" count="2699" uniqueCount="1088">
  <si>
    <t/>
  </si>
  <si>
    <t xml:space="preserve"> DOCUMENT NUMBER</t>
  </si>
  <si>
    <t xml:space="preserve"> STREET AND ADDRESS</t>
  </si>
  <si>
    <t xml:space="preserve"> CITY AND STATE</t>
  </si>
  <si>
    <t xml:space="preserve"> COUNTRY AND POSTAL CODE</t>
  </si>
  <si>
    <t xml:space="preserve"> DATE COMPLETED</t>
  </si>
  <si>
    <t xml:space="preserve"> PREPARER NAME</t>
  </si>
  <si>
    <t xml:space="preserve"> PREPARER TITLE</t>
  </si>
  <si>
    <t xml:space="preserve"> CONTACT PHONE</t>
  </si>
  <si>
    <t xml:space="preserve"> CONTACT FAX</t>
  </si>
  <si>
    <t xml:space="preserve"> CONTACT EMAIL</t>
  </si>
  <si>
    <t>QUESTION</t>
  </si>
  <si>
    <t>RESPONSE</t>
  </si>
  <si>
    <t>COMMENTS</t>
  </si>
  <si>
    <t>(none)</t>
  </si>
  <si>
    <t>No</t>
  </si>
  <si>
    <t>3. Other</t>
  </si>
  <si>
    <t>1.合同或者书面协议。
2. 对这些合作方进行相关的审查，问卷调查或者有指导文件。
3.其它（请具体写明）。</t>
    <phoneticPr fontId="3" type="noConversion"/>
  </si>
  <si>
    <t>Yes</t>
  </si>
  <si>
    <t>Multiple Choice</t>
  </si>
  <si>
    <t>工厂怎么确保商业合作伙伴达到C-TPAT安全标准?</t>
    <phoneticPr fontId="3" type="noConversion"/>
  </si>
  <si>
    <t>商业伙伴安全</t>
  </si>
  <si>
    <t>Business Partner Security</t>
  </si>
  <si>
    <t xml:space="preserve">2. No </t>
  </si>
  <si>
    <t>是/否</t>
  </si>
  <si>
    <t>Y/N</t>
  </si>
  <si>
    <t>对于商业伙伴的选择，包括拖车公司和货代，必须有书面的安全指导手册。指导手册须包含选择商业伙伴的要点，可以作为附件。（详见附件中有关商业伙伴的部分）。请提供HFT一份更新的指导手册。</t>
  </si>
  <si>
    <t>Provide HFT with a copy of your updated guidelines or SOP.</t>
  </si>
  <si>
    <t>对于商业合作伙伴的选择是否有书面的程序文件要求?</t>
  </si>
  <si>
    <t>1: 2
2: 0
2: 0</t>
  </si>
  <si>
    <t>1. 是的，散货卡车直接送到拼箱仓库.
2. 不是，散货卡车会到其它工厂再装货然后才送到拼箱仓库.
3. 不是，装有的散货卡车会在卡车停车场过夜然后再送到拼箱仓库。</t>
  </si>
  <si>
    <t>1. Yes, LCL trucks go directly to the consolidation warehouse.
2. No, LCL trucks pick up cargo from other factories before going to the consolidation warehouse.
3. No, LCL trucks are stored at the trucker's yard overnight prior to going to the consolidation warehouse.</t>
    <phoneticPr fontId="3" type="noConversion"/>
  </si>
  <si>
    <t>负责散货运输的卡车是直接发往拼箱仓库的吗？</t>
    <phoneticPr fontId="3" type="noConversion"/>
  </si>
  <si>
    <t>Do LCL trucks go directly to the consolidation warehouse?</t>
    <phoneticPr fontId="3" type="noConversion"/>
  </si>
  <si>
    <t>散货拼箱操作安全</t>
  </si>
  <si>
    <t>1: 2
2: 2
3: 2
4: 1
5: 0</t>
  </si>
  <si>
    <t>建议：装有散货的卡车应该加锁或者封条。</t>
  </si>
  <si>
    <t>RECOMMENDED ONLY: Locking or sealing the LCL truck is encouraged if possible.</t>
    <phoneticPr fontId="3" type="noConversion"/>
  </si>
  <si>
    <t>1. 有挂锁或者其它的锁紧装置。
2. 有保安封条或者蜡封
3. 有保安或者工厂员工看守卡车.
4. 卡车有蓬布罩.
5. 卡车没有锁或者封条.</t>
    <phoneticPr fontId="3" type="noConversion"/>
  </si>
  <si>
    <t>1. Padlock or other locking mechanism
2. Security seal or wax seal
3. Guard or employee accompanies truck to consolidator.
4. Open top truck is covered with a tarp.
5. Truck is not locked or sealed.</t>
    <phoneticPr fontId="3" type="noConversion"/>
  </si>
  <si>
    <t>Multi Select</t>
  </si>
  <si>
    <t>怎样确保散货卡车的安全</t>
  </si>
  <si>
    <t>How are LCL trucks secured?</t>
    <phoneticPr fontId="3" type="noConversion"/>
  </si>
  <si>
    <t>建议对每个集装箱都拍照留档，请提供一套集装箱空箱，装一半，装满和封条的照片，照片至少保留90天。</t>
  </si>
  <si>
    <t>每个集装箱是否都拍照留档?</t>
  </si>
  <si>
    <t>集装箱及封条安全</t>
  </si>
  <si>
    <t>2,3: 2
1,4: 0</t>
  </si>
  <si>
    <t>封条的检查确认流程必须由指定人员完成，请制定封条专人负责的规定。</t>
  </si>
  <si>
    <t>1. Trucker
4. Other</t>
  </si>
  <si>
    <t>4. Other</t>
  </si>
  <si>
    <t>1. 卡车司机
2. 仓库工作人员
3. 工厂保安
4. 其它（请填写）</t>
  </si>
  <si>
    <t>1. Trucker
2. Warehouse staff
3. Guard
4. Other (text box)</t>
  </si>
  <si>
    <t>封条的检查确认流程是由谁负责的？(检查封条的完整性，核对封条号码的准确性，向下拉扯，确保封条已经锁上，旋转扭动，确认封条不是重复利用的。）</t>
  </si>
  <si>
    <t>Who performs the VVTT process on the seal (views the seal to inspect for damage, verifies the seal number is correct, tugs the seal to make sure it is securely fastened, and twists the seal to ensure it is not a threaded reusable seal)?</t>
  </si>
  <si>
    <t>集装箱到达工厂以后是谁来负责保管封条的？</t>
  </si>
  <si>
    <t>Who keeps seals after the container arrives at the factory?</t>
  </si>
  <si>
    <t>3. No</t>
  </si>
  <si>
    <t>1: 2
2: 1
3: 0</t>
  </si>
  <si>
    <t>1: 2
2: 0</t>
  </si>
  <si>
    <t>请保证卡车停放在安全的区域，区域内包括警报装置，视频监控，保安，安全照明，围栏、墙或者有带锁的大门。请提供相关照片。</t>
    <phoneticPr fontId="3" type="noConversion"/>
  </si>
  <si>
    <t>Send HFT pictures of your trucker's security features.</t>
    <phoneticPr fontId="3" type="noConversion"/>
  </si>
  <si>
    <t>1. 是的，货物直接送到堆场或者拼箱仓库.
2. 不是，货物在被送往堆场或者拼箱仓库之前会先存放在卡车公司的仓库里过夜.</t>
    <phoneticPr fontId="3" type="noConversion"/>
  </si>
  <si>
    <t>1. Yes, cargo is shipped directly to the port or consolidation warehouse.
2. No, cargo is stored at the truckers warehouse overnight before going to the port or consolidation warehouse.</t>
    <phoneticPr fontId="3" type="noConversion"/>
  </si>
  <si>
    <t>已经上了封条的集装箱柜是不是直接开到堆场？</t>
    <phoneticPr fontId="3" type="noConversion"/>
  </si>
  <si>
    <t>Is cargo shipped directly to the port after the container is sealed?</t>
    <phoneticPr fontId="3" type="noConversion"/>
  </si>
  <si>
    <t>运输安全</t>
  </si>
  <si>
    <t>1.实时装柜：货物装柜时，卡车司机在工厂等候，装柜结束后司机就立即开车离开.
2.定时装柜: 集装箱送到工厂后，工厂自行装柜，当装柜完毕后工厂通知卡车公司提柜离开.</t>
    <phoneticPr fontId="3" type="noConversion"/>
  </si>
  <si>
    <t>1. Live load: The cargo is loaded while the driver waits. Once the container is full, the driver takes the container immediately.
2. Drop and pull: The container is dropped off at the factory. Once cargo is loaded, we notify the trucking company to pick up the cargo.</t>
    <phoneticPr fontId="3" type="noConversion"/>
  </si>
  <si>
    <t>请选择一种装柜的方式</t>
    <phoneticPr fontId="3" type="noConversion"/>
  </si>
  <si>
    <t>How is cargo loaded?</t>
    <phoneticPr fontId="3" type="noConversion"/>
  </si>
  <si>
    <t>1. 整柜，我们在工厂装满一个集装箱.
2. 拼柜：我们把货物用零担货运方式送到拼箱仓库与其它工厂的货物一起送到HFT.
3. 多点分装整柜：我们装一个集装箱的一部分，然后集装箱卡车会到下一个工厂去装同一个外贸公司的其它货物，当这个集装箱装满以后，再送到堆场.
4. 整柜和散货拼柜都有：我们既有到工厂装一整个集装箱的方式也有把散货送到拼箱仓库的交货方式。</t>
  </si>
  <si>
    <t>1. Full container load: We load a full container at the factory.
2. Less than container load: We send cargo in an LTL truck to a consolidation warehouse. There our cargo is combined with cargo from other factories into an ocean container before being shipped to Harbor Freight Tools.
3. Full container load with multiple stops: We load an ocean container partially. The container then goes to other factories under the same trading company. When cargo from all factories is loaded, the container goes to the port.
4. Both FCL and LCL: We ship both full container loads and less than container loads.</t>
    <phoneticPr fontId="3" type="noConversion"/>
  </si>
  <si>
    <t>发给HFT的货物的运输方式是哪一项（请选一项）。</t>
    <phoneticPr fontId="3" type="noConversion"/>
  </si>
  <si>
    <t>How do you ship to Harbor Freight Tools (select one)?</t>
    <phoneticPr fontId="3" type="noConversion"/>
  </si>
  <si>
    <t>在卡车停车后重新启动前，司机应该按规定再次确认集装箱和封条的完整性。请提供HFT，给卡车司机或物流公司相关要求的指导资料。</t>
  </si>
  <si>
    <t>在司机必须紧急停车或者休息之后，是否有程序文件要求司机应该做什么? (在重新启动之前是否要求确认集装箱和封条的完整性?)</t>
  </si>
  <si>
    <t>Is there a procedure for what truckers must do during emergency or rest stops, for example, is seal and container integrity verified prior to restart?</t>
  </si>
  <si>
    <t>1. 2
2. 2
3. 2
4. 0</t>
  </si>
  <si>
    <t>在装货的过程中，司机应该有人陪同去指定的区域等候，请与HFT确认此等候区。</t>
  </si>
  <si>
    <t xml:space="preserve">1. Yes </t>
  </si>
  <si>
    <t>1.卡车司机把集装箱卸下后离开，装箱完毕以后再把柜子提走。
2.司机在卡车内等候。
3.司机在指定的区域等候。
3.装柜期间，司机可以在工厂里任意行走。</t>
    <phoneticPr fontId="3" type="noConversion"/>
  </si>
  <si>
    <t>1. Drivers drop the container off, then come back to pick it up.
2. Drivers wait in their truck.
3. Drivers wait in a designated waiting area.
4. Drivers are free to walk around the factory during loading.</t>
    <phoneticPr fontId="3" type="noConversion"/>
  </si>
  <si>
    <t>在装货过程中，司机在哪里等候？</t>
  </si>
  <si>
    <t>建议：应该事先了解（卡车）司机的身份信息。</t>
  </si>
  <si>
    <t>在拖车司机到来之前，是否提前知道对方的身份？</t>
  </si>
  <si>
    <r>
      <t>Are you notified ahead of time of the identity of the driver?</t>
    </r>
    <r>
      <rPr>
        <sz val="11"/>
        <color rgb="FF00B050"/>
        <rFont val="Calibri"/>
        <family val="2"/>
        <scheme val="minor"/>
      </rPr>
      <t xml:space="preserve">  </t>
    </r>
  </si>
  <si>
    <t>应该制定程序追踪货物及时的送出和运抵时间，请制定相关货物追踪记录。</t>
  </si>
  <si>
    <t>是否有程序文件要求追踪记录货物的出厂和到达港区的时间？ (谁和拖车公司联系并且多久追踪记录一次）</t>
  </si>
  <si>
    <r>
      <t>为了遵守</t>
    </r>
    <r>
      <rPr>
        <sz val="11"/>
        <color rgb="FF000000"/>
        <rFont val="Arial"/>
        <family val="2"/>
      </rPr>
      <t>SOLAS-</t>
    </r>
    <r>
      <rPr>
        <sz val="11"/>
        <color rgb="FF000000"/>
        <rFont val="MS Gothic"/>
        <family val="3"/>
      </rPr>
      <t>海上人命安全公</t>
    </r>
    <r>
      <rPr>
        <sz val="11"/>
        <color rgb="FF000000"/>
        <rFont val="MingLiU"/>
        <family val="3"/>
      </rPr>
      <t>约，在集装箱装柜前，必须清点货物的件数并称重。请提供</t>
    </r>
    <r>
      <rPr>
        <sz val="11"/>
        <color rgb="FF000000"/>
        <rFont val="Arial"/>
        <family val="2"/>
      </rPr>
      <t>HFT</t>
    </r>
    <r>
      <rPr>
        <sz val="11"/>
        <color rgb="FF000000"/>
        <rFont val="MS Gothic"/>
        <family val="3"/>
      </rPr>
      <t>相关核</t>
    </r>
    <r>
      <rPr>
        <sz val="11"/>
        <color rgb="FF000000"/>
        <rFont val="MingLiU"/>
        <family val="3"/>
      </rPr>
      <t>查的照片。</t>
    </r>
  </si>
  <si>
    <t>Provide HFT with a copies of documents substantiating your verification.</t>
  </si>
  <si>
    <t>To meet SOLAS requirements, cargo must be counted and weighed prior to container stuffing.</t>
  </si>
  <si>
    <t>是否在装箱前对货物进行数量和重量的核对?</t>
    <phoneticPr fontId="3" type="noConversion"/>
  </si>
  <si>
    <t>Is cargo counted and weighed prior to loading?</t>
  </si>
  <si>
    <t>程序安全</t>
    <phoneticPr fontId="3" type="noConversion"/>
  </si>
  <si>
    <t xml:space="preserve">Procedural Security </t>
  </si>
  <si>
    <t>货物的堆放，核对，装卸和封装需要有书面程序文件。请提供HFT书面程序。</t>
  </si>
  <si>
    <t>Provide HFT with a written procedure.</t>
  </si>
  <si>
    <t xml:space="preserve">A written procedure must be established for cargo staging, verification, loading and sealing. </t>
  </si>
  <si>
    <t>1，有。2，部分环节有。
3，没有。</t>
    <phoneticPr fontId="3" type="noConversion"/>
  </si>
  <si>
    <t>对于货物的堆放，核对，装卸和封装有没有书面程序文件?</t>
  </si>
  <si>
    <t>Are there written procedures for cargo staging, verification, loading and sealing?</t>
  </si>
  <si>
    <t>应该根据订购单来核对货物。请提供一份核对用的文件。</t>
    <phoneticPr fontId="3" type="noConversion"/>
  </si>
  <si>
    <t>是否依据订单来核对货物?</t>
  </si>
  <si>
    <r>
      <t xml:space="preserve">Is cargo verified against purchase orders? </t>
    </r>
    <r>
      <rPr>
        <sz val="11"/>
        <color rgb="FF1F497D"/>
        <rFont val="Calibri"/>
        <family val="2"/>
        <scheme val="minor"/>
      </rPr>
      <t xml:space="preserve"> </t>
    </r>
  </si>
  <si>
    <t>货物离厂前请依据发货清单再次核对发货数量，请提供HFT一份用于核对的发货清单。</t>
  </si>
  <si>
    <t>货物离厂前是否会依据发货清单再次核对发货数量?</t>
  </si>
  <si>
    <t>Is departed cargo reconciled against information from the cargo manifest?</t>
  </si>
  <si>
    <t>所有货物的短缺，超额和其它重大的差异或者异常情况都必须得到合理的调查和解决。建立一个应对货物溢短装和其它差异的程序。请提供此程序的复印件。</t>
    <phoneticPr fontId="3" type="noConversion"/>
  </si>
  <si>
    <t>Establish a written SOP for resolving any shortages, overages and other discrepancies. Send a copy of this SOP to HFT.</t>
  </si>
  <si>
    <t>All shortages, overages, and other significant discrepancies or anomalies must be resolved and/or investigated appropriately.</t>
  </si>
  <si>
    <t>是否对所有货物的溢短缺和其它差异进行调查并解决问题?</t>
  </si>
  <si>
    <t xml:space="preserve">Are all shortages, overages and other discrepancies resolved and/or investigated? </t>
  </si>
  <si>
    <t>信息技术安全</t>
  </si>
  <si>
    <t xml:space="preserve">2. No. </t>
  </si>
  <si>
    <t>对违规使用电脑的员工必须有适当的纪律处罚，并且列入信息安全政策条文中。请提供HFT复印件。</t>
    <phoneticPr fontId="3" type="noConversion"/>
  </si>
  <si>
    <t>Include disciplinary actions in your IT security policy.  Send a copy of this policy to HFT.</t>
  </si>
  <si>
    <t>是否对违规使用电脑的员工进行适合的惩处和纪律处罚。</t>
  </si>
  <si>
    <t xml:space="preserve">Are all system violators subject to appropriate disciplinary action for abuse? </t>
  </si>
  <si>
    <t>必须有识别违规的电脑操作，包括不当进入，损坏或者篡改商业数据的系统。请提供相关资料和操作手册。</t>
  </si>
  <si>
    <t xml:space="preserve">Create a system and provide a picture of the system to HFT. </t>
  </si>
  <si>
    <t xml:space="preserve">A system must be in place to idenfity the abuse of IT including improper access, tampering or the altering of business data. </t>
  </si>
  <si>
    <t>系统是否能识别违规的电脑操作，包括不当进入，损坏或者篡改商业数据?</t>
  </si>
  <si>
    <t xml:space="preserve">Is a system in place to identify the abuse of IT including improper access, tampering or the altering of business data? </t>
  </si>
  <si>
    <t>所有运达的包裹和邮件在分发出去前有定期检查. 请提供HFT邮件包裹进出的登记表。</t>
  </si>
  <si>
    <t>是否所有运达的包裹和邮件在分发前有定期扫描检查?</t>
  </si>
  <si>
    <t xml:space="preserve">Are arriving packages and mail periodically screened?  </t>
  </si>
  <si>
    <t>物理进入控制</t>
    <phoneticPr fontId="3" type="noConversion"/>
  </si>
  <si>
    <t>所有来访者都应有人陪同，并且佩戴访客证以表示临时身份。请提供HFT访客证样本。</t>
  </si>
  <si>
    <t>访客是否有人陪同，有没有佩戴临时性的访客证?</t>
  </si>
  <si>
    <t>Are visitors escorted and do they display temporary ID during their visit?</t>
  </si>
  <si>
    <t>建议：员工只能进出与其工作相关的安全区域以完成工作。</t>
  </si>
  <si>
    <t>员工是否只能进出与之工作相关的安全区域？</t>
  </si>
  <si>
    <t>对于未经许可进入/不明身份的人是不是有程序来鉴别，质询和上报确认？</t>
  </si>
  <si>
    <t xml:space="preserve">Are procedures in place to identify, challenge and address unauthorized/unidentified persons?  </t>
  </si>
  <si>
    <t>建议：请将国际货运的集卡登记表与访客的登记表分开。</t>
  </si>
  <si>
    <t>2. No</t>
  </si>
  <si>
    <t xml:space="preserve">1. Yes, we have a separate trucker log and visitor log
2. No we record truckers and visitors on the same log
</t>
  </si>
  <si>
    <t>国际货物集装箱卡车与一般访客是不是两个单独的登记表？</t>
  </si>
  <si>
    <t>所有供应商到达时，必须提交带照片的身份证明文件，并记录。另外请提供HFT一份国际货运集装箱的登记表，此文件建议与访客登记表分开。</t>
    <phoneticPr fontId="3" type="noConversion"/>
  </si>
  <si>
    <t>Provide HFT with a vendor/trucker log separate from a visitor log. Logs should display a column for photo ID verification.</t>
  </si>
  <si>
    <t>Proper vendor ID and/or photo identification must be presented for documentation purposes upon arrival by all vendors.</t>
  </si>
  <si>
    <t>供应商来访时要求出示带照片的身份证明并且登记吗？</t>
  </si>
  <si>
    <t>Are visitor, vendor and trucker IDs/photo IDs presented and logged upon entry?</t>
  </si>
  <si>
    <t>门禁卡，包括密钥，密钥卡等的签发和回收必须制定具体操作手册，并留档。请提供HFT一份操作手册样本。</t>
  </si>
  <si>
    <t xml:space="preserve">Provide HFT with a guideline/SOP. </t>
  </si>
  <si>
    <t>Procedures for the issuance, removal and changing of access devices (e.g. keys, key cards, etc.) must be documented.</t>
  </si>
  <si>
    <t>对于员工工作证和门禁卡的发放和收回是否有书面操作程序？</t>
  </si>
  <si>
    <t xml:space="preserve">Are there written procedures for issuing and removing ID badges and access devices? </t>
  </si>
  <si>
    <t>建议：工作证必须带有员工的头像照片</t>
    <phoneticPr fontId="3" type="noConversion"/>
  </si>
  <si>
    <t>RECOMMENDED ONLY: ID badges should contain a picture of the employee's face</t>
  </si>
  <si>
    <t>1.是
2.否</t>
    <phoneticPr fontId="3" type="noConversion"/>
  </si>
  <si>
    <t>1. Yes
2. No</t>
  </si>
  <si>
    <t>员工的工作证是有没有员工头像的照片？</t>
    <phoneticPr fontId="3" type="noConversion"/>
  </si>
  <si>
    <t>Does the employee ID badge contain a picture of the employee's face?</t>
  </si>
  <si>
    <t>1: 2
2: 1
3: 0
4: 0</t>
  </si>
  <si>
    <t>为了区分本厂员工和对出入口的控制，雇员识别系统必须到位。例如，须要求员工佩戴厂牌用以身份认证。请提供HFT一张员工厂牌样本。</t>
  </si>
  <si>
    <t xml:space="preserve">Provide HFT with a picture of your employee badge. </t>
  </si>
  <si>
    <t xml:space="preserve">An employee identification system must be in place for positive identification and access control purposes. For example, employees should be encouraged to wear their badges for positive identification. </t>
  </si>
  <si>
    <t>3. Other
4. No</t>
  </si>
  <si>
    <t>1. 员工的工作证
2. 工厂制服
3. 其它（请说明）
4. 没有员工辨识标志</t>
  </si>
  <si>
    <t>1. ID badges
2. Uniforms
3. Other (text box)
4. There is no employee ID system</t>
  </si>
  <si>
    <t>怎么确定员工身份？（每一项都检查吗？）</t>
  </si>
  <si>
    <t>How are employees identified (check all that apply)?</t>
  </si>
  <si>
    <t>建议由第三方安保公司对其员工进行背景调查。请提供HFT第三方安保公司有关员工背景调查的资料或者由警方出具的安保人员无犯罪记录的证明。</t>
  </si>
  <si>
    <t>如果是第三方安保公司派遣的安保人员，安保公司对其员工有没有背景调查？</t>
    <phoneticPr fontId="3" type="noConversion"/>
  </si>
  <si>
    <t xml:space="preserve">If subcontracted, does the third-party company perform background checks on its employees? </t>
  </si>
  <si>
    <t>物理安全</t>
  </si>
  <si>
    <t xml:space="preserve">Physical Security </t>
  </si>
  <si>
    <t>1. 工厂雇用
2. 外包</t>
    <phoneticPr fontId="3" type="noConversion"/>
  </si>
  <si>
    <t>1. Employed by factory 
2. Subcontracted</t>
    <phoneticPr fontId="3" type="noConversion"/>
  </si>
  <si>
    <t>安保人员是工厂录用的还是第三方安保公司派遣的？</t>
    <phoneticPr fontId="3" type="noConversion"/>
  </si>
  <si>
    <t>Are guards employed by the factory or subcontracted?</t>
  </si>
  <si>
    <t>建议：视频监控纪录至少保留90天。</t>
  </si>
  <si>
    <t>RECOMMENDED ONLY: Video footage should be retained for at least 90 days.</t>
  </si>
  <si>
    <t xml:space="preserve">2. Less than 90 days </t>
  </si>
  <si>
    <t>1.超过90天
2.少于90天</t>
    <phoneticPr fontId="3" type="noConversion"/>
  </si>
  <si>
    <t>1. 90 days or more 
2. Less than 90 days</t>
    <phoneticPr fontId="3" type="noConversion"/>
  </si>
  <si>
    <t>Conditional</t>
  </si>
  <si>
    <t>视频监控纪录保留多长时间?</t>
  </si>
  <si>
    <t xml:space="preserve">For how long is camera footage retained?  </t>
  </si>
  <si>
    <t>建议：视频监控每周7天，每天24小时运行，请提供证据证明监控按要求执行。</t>
  </si>
  <si>
    <t xml:space="preserve">RECOMMENDED ONLY: Run surveillance cameras 24/7. </t>
  </si>
  <si>
    <t>视频监控是不是每周7天，每天24小时运行？</t>
  </si>
  <si>
    <t xml:space="preserve">Does video surveillance run 24/7? </t>
  </si>
  <si>
    <t>建议：由保安或者其它员工实时检查监控视频，特别在货物装柜的时候。</t>
    <phoneticPr fontId="3" type="noConversion"/>
  </si>
  <si>
    <t>RECOMMENDED ONLY: Have a guard or employee monitor CCTV monitors in real time, especially during cargo loading.</t>
  </si>
  <si>
    <t>1.是的，所有的时间一直有（人查看）。
2.是的，在上班的时间有人查看。
3.不，没有人实时查看监控视频</t>
    <phoneticPr fontId="3" type="noConversion"/>
  </si>
  <si>
    <t>1. Yes, all the time
2. Yes, during work hours only
3. No, CCTV is not monitored by a guard or employee</t>
  </si>
  <si>
    <t>是否有保安或者员工实时查看监控视频？</t>
  </si>
  <si>
    <t>Is CCTV monitored in realtime by a guard or employee?</t>
  </si>
  <si>
    <t>建议：请确保警报系统和监控录像设备有备用电源。</t>
  </si>
  <si>
    <t>RECOMMENDED ONLY: Ensure alarm and CCTV systems have backup power sources</t>
  </si>
  <si>
    <t>在停电的时候，警报系统和监控录像有没有紧急备用电源？</t>
    <phoneticPr fontId="3" type="noConversion"/>
  </si>
  <si>
    <t>Do alarm and CCTV systems have an emergency power source that can be used during blackouts?</t>
  </si>
  <si>
    <t>建议：防止未经许可，擅入货物操作和存放区域，必须配备警报系统和视频监控。</t>
  </si>
  <si>
    <t xml:space="preserve">RECOMMENDED ONLY: Alarm systems and video surveillance cameras should be utilized to monitor premises and prevent unauthorized access to cargo handling and storage areas. </t>
  </si>
  <si>
    <t>1: 只有警报系统
2: 只有视频监控
3: 警报系统和视频监控
4: 没有配备警报系统和视频监控</t>
  </si>
  <si>
    <t>1. Alarm only
2. CCTV only
3. Alarm and CCTV
4. Neither alarm nor CCTV.</t>
  </si>
  <si>
    <t>为了防止未经许可，擅入货物操作和存放区域，有没有配备警报系统和视频监控？</t>
  </si>
  <si>
    <t xml:space="preserve">Are alarm systems and video surveillance cameras utilized to monitor premises and prevent unauthorized access to cargo handling and storage areas? </t>
  </si>
  <si>
    <t>建议：不允许私家车停放在邻近货物操作及存放的区域。</t>
  </si>
  <si>
    <t>RECOMMENDED ONLY: Private passenger vehicles should be prohibited from parking in or adjacent to cargo handling and storage areas.</t>
  </si>
  <si>
    <t>是/不允许私家车停放在邻近货物操作及存放的区域。
否/没有（停放区域划分）</t>
  </si>
  <si>
    <t>是否禁止私家车停放在邻近货物操作及存放的区域?</t>
  </si>
  <si>
    <r>
      <t xml:space="preserve">Are private passenger vehicles prohibited from parking in or adjacent to cargo handling and storage areas? </t>
    </r>
    <r>
      <rPr>
        <sz val="11"/>
        <color rgb="FFFF0000"/>
        <rFont val="Calibri"/>
        <family val="2"/>
        <scheme val="minor"/>
      </rPr>
      <t xml:space="preserve"> </t>
    </r>
  </si>
  <si>
    <t>建议：内部货物操作区域要用围栏分隔开国内外货物，高价值和危险货物。</t>
  </si>
  <si>
    <t xml:space="preserve">RECOMMENDED ONLY: Interior fencing within a cargo handling structure should be used to segregate domestic, international, high value, and hazardous cargo. </t>
  </si>
  <si>
    <t>是/否/不</t>
  </si>
  <si>
    <t>内部货物操作区域里有没有对国内外货物，高价值和危险货物用围栏进行分隔?</t>
  </si>
  <si>
    <t xml:space="preserve">Is interior fencing used within the cargo handling structure to segregate domestic, international, high value and hazardous cargo? </t>
  </si>
  <si>
    <t>建议：在成品区周围设置隔离围栏。</t>
  </si>
  <si>
    <t>货物装卸和储存区四周有没有被围栏包围？</t>
  </si>
  <si>
    <t>Does fencing enclose areas around cargo handling and storage facilities?</t>
  </si>
  <si>
    <t>在工厂内外必要的地方添加照明设备，并请提供HFT改进后照明设备的照片。</t>
  </si>
  <si>
    <t xml:space="preserve">Provide HFT with a picture of adequate lighting.  </t>
  </si>
  <si>
    <t xml:space="preserve">Install lights inside and outside of the facility where necessary. </t>
  </si>
  <si>
    <t>入口，出口，货物搬运和储存区，围栏线和停车场有没有足够的照明设备?</t>
  </si>
  <si>
    <t xml:space="preserve">Is adequate lighting provided inside and outside the facility, especially entrances, exits, cargo handling and storage areas, fence lines and parking?  </t>
  </si>
  <si>
    <t>车辆或人员进出大门应有专人把守或监控，请提供HFT改进后的照片。</t>
    <phoneticPr fontId="3" type="noConversion"/>
  </si>
  <si>
    <t xml:space="preserve">Provide HFT with a picture of your manned or monitored gates. </t>
  </si>
  <si>
    <t>车辆或人员进出大门是否有人把守或监控 ?</t>
  </si>
  <si>
    <t>制定工厂巡逻日志，记录外墙定期检查日志。请提供HFT完整的检查清单。</t>
    <phoneticPr fontId="3" type="noConversion"/>
  </si>
  <si>
    <t>如果有定期检查，检查项目以表格或者清单的形式进行记录吗？</t>
    <phoneticPr fontId="3" type="noConversion"/>
  </si>
  <si>
    <t>If yes, do you record the inspection in a form of a checklist?</t>
  </si>
  <si>
    <t>制定外墙定期检查的指导手册，检查项目以清单的形式进行记录。请提供HFT改进后的指导手册和检查清单。</t>
    <phoneticPr fontId="3" type="noConversion"/>
  </si>
  <si>
    <t>工厂的外墙定期检查吗？</t>
  </si>
  <si>
    <t xml:space="preserve">Is fencing regularly inspected?     </t>
  </si>
  <si>
    <t>1. 1
2. 1
3. 1
4. 0
5. 0
6. 0</t>
  </si>
  <si>
    <t>修建工厂外墙或者隔栏，防止未经许可进入工厂，请提供HFT工厂外墙修建完成后的照片.</t>
  </si>
  <si>
    <t xml:space="preserve">Provide HFT with a picture of your physical barriers/deterrents. </t>
  </si>
  <si>
    <t xml:space="preserve">Establish physical barriers/deterrents that guard against unauthorized entry. </t>
  </si>
  <si>
    <t>6. We have no physical barriers to prevent unauthorized access.</t>
  </si>
  <si>
    <t>1. 整个厂房的四周都有围墙或者隔栏。
2. 带锁的大门
3. 保安人员
4. 我们和其它工厂公用一块区域
5. 我们有一层或者多层（的厂房）是和其它工厂合用的。
6. 我们没有隔栏防止非法进入。</t>
    <phoneticPr fontId="3" type="noConversion"/>
  </si>
  <si>
    <t>1. Wall/Fence around the entire facility
2. Locked Gates
3. Guard
4. We share a compound with other factories
5. We have 1 or more floors in a building we share with other companies.
6. We have no physical barriers to prevent unauthorized access.</t>
    <phoneticPr fontId="3" type="noConversion"/>
  </si>
  <si>
    <t xml:space="preserve">Yes </t>
  </si>
  <si>
    <t>对于未经许可的访问，工厂用怎样的物理障碍物阻挡？</t>
  </si>
  <si>
    <t>What type of phsyical barriers does the facility have that guard against unauthorized access? (Check all that apply)</t>
    <phoneticPr fontId="3" type="noConversion"/>
  </si>
  <si>
    <t>Scoring (0-2)</t>
  </si>
  <si>
    <t>Chinese Action Item Text</t>
  </si>
  <si>
    <t>Corrective Action Attachment</t>
  </si>
  <si>
    <t>Automated Corrective Action Response</t>
  </si>
  <si>
    <t>Corrective Action If</t>
  </si>
  <si>
    <t>Chinese - Effect on Following Question</t>
  </si>
  <si>
    <t>Effect on Following Question</t>
  </si>
  <si>
    <t>Attachment Required</t>
  </si>
  <si>
    <t>Answers with Text Box</t>
  </si>
  <si>
    <t>Chinese - Possible answers</t>
  </si>
  <si>
    <t>Mandatory Question</t>
  </si>
  <si>
    <t>Chinese - Question Type</t>
  </si>
  <si>
    <t>Question Type</t>
  </si>
  <si>
    <t>Chinese - Question Text</t>
  </si>
  <si>
    <t>Chinese - Section</t>
  </si>
  <si>
    <t>Section</t>
  </si>
  <si>
    <t>Order</t>
  </si>
  <si>
    <t>Score</t>
  </si>
  <si>
    <t>1. Alarm only
2. CCTV only
4. Neither alarm nor CCTV.</t>
  </si>
  <si>
    <t>4, 5</t>
  </si>
  <si>
    <t xml:space="preserve"> </t>
  </si>
  <si>
    <t>1: 2
2: 1</t>
  </si>
  <si>
    <t>1-3: 2
4: 0</t>
  </si>
  <si>
    <t>1: 2
2 and 3: 0</t>
  </si>
  <si>
    <t>If camera systems are deployed, are periodic, random reviews of the camera footage conducted (by management, security, or other designated personnel), to verify that cargo security procedures are being properly followed in accordance with the law?</t>
  </si>
  <si>
    <t>Are results of the random reviews summarized in writing to include any corrective actions taken, and maintained for a sufficient time( for audit purposes)?</t>
  </si>
  <si>
    <t>1. 2
2. 0</t>
  </si>
  <si>
    <t>Physical Access Controls</t>
  </si>
  <si>
    <t>Physical Security</t>
  </si>
  <si>
    <t>Personnel Security</t>
  </si>
  <si>
    <t>Is there an Employee Code of Conduct that includes expectations and defines acceptable behaviors, penalties and disciplinary procedures?</t>
  </si>
  <si>
    <t>Are employee and contractor-signed copies of the Employee Code of Conduct kept on file?</t>
  </si>
  <si>
    <t xml:space="preserve">Is your supply chain security/CTPAT program designed with, supported by, and implemented by, an appropriate written review component that holds specific personnel accountable for their responsibilities, and all security procedures, outlined by the security program? </t>
  </si>
  <si>
    <t>Is your CTPAT POC (Point of Contact) knowledgable about CTPAT program requirements?</t>
  </si>
  <si>
    <t>Cybersecurity</t>
  </si>
  <si>
    <t>If vulnerabilities are found, are corrective actions implemented as soon as feasible?</t>
  </si>
  <si>
    <t>Are computer and network access removed upon employee separation?</t>
  </si>
  <si>
    <t>Are employees who use personal devices to conduct company business required to ensure all such devices adhere to the company's cybersecurity policies and procedures, such as regular security updates and a method to securely access the company's network?</t>
  </si>
  <si>
    <t xml:space="preserve">Are regular inventories performed to account for all media, hardware, or other IT equipment (i.e., hard drives, removable drives, CD-ROM or CD-R discs, DVDs, or USB drives) containing sensitive information regarding the import/export process?
</t>
  </si>
  <si>
    <t>1. Yes
2. No
3. N/A - No outsourcing or sub-suppliers used.</t>
  </si>
  <si>
    <t>1. Yes
2. No
3. N/A - No CAP required</t>
  </si>
  <si>
    <t>Education, Training &amp; Awareness</t>
  </si>
  <si>
    <t>Agricultural Security</t>
  </si>
  <si>
    <r>
      <t xml:space="preserve">Question </t>
    </r>
    <r>
      <rPr>
        <b/>
        <sz val="11"/>
        <color theme="4" tint="-0.249977111117893"/>
        <rFont val="Calibri"/>
        <family val="2"/>
        <scheme val="minor"/>
      </rPr>
      <t>(153 total after adding 81 new MSC questions)</t>
    </r>
  </si>
  <si>
    <t xml:space="preserve">If camera systems are in place, are they positioned to cover key areas of facilities that pertain to the import/export process? </t>
  </si>
  <si>
    <t>Management or other designated personnel must conduct periodic, random reviews of camera footage to verify that cargo security procedures are being properly followed.</t>
  </si>
  <si>
    <t>Position cameras so they cover key areas that pertain to the import/export process. Cameras should be programmed to record at the highest picture quality setting, and record 24/7.</t>
  </si>
  <si>
    <t>Physically secure all security technology intrastructure from unauthorized access.</t>
  </si>
  <si>
    <t>Summarize results of random reviews in writing, and include corrective actions. Maintain the results for at least a year.</t>
  </si>
  <si>
    <t>Is the cargo pick up log kept secured, where drivers do not have access to it?</t>
  </si>
  <si>
    <t xml:space="preserve">Keep cargo pick up log and ensure it is secure and inaccessible by drivers. </t>
  </si>
  <si>
    <t>Provide HFT with a copy of the Employee Code of Conduct</t>
  </si>
  <si>
    <t>Ensure your CTPAT program is designed with, supported by, and implemented by, an appropriate written review component that hold specific individuals accountable for their responsibilities and all security procedures outlined by the security program.</t>
  </si>
  <si>
    <t>CTPAT POC must be knowledgeable about the CTPAT program requirements.</t>
  </si>
  <si>
    <t>CTPAT POC must provide regular updates to upper management on issues related to the CTPAT program.</t>
  </si>
  <si>
    <t>Establish procedures to recover or replace IT systems or data in case of a data breach.</t>
  </si>
  <si>
    <t>Implement corrective actions if vulnerabilities are found in your security procedures.</t>
  </si>
  <si>
    <t>Review Cybersecurity policies and procedures annually, and update them as necessary.</t>
  </si>
  <si>
    <t xml:space="preserve">Restrict user access based on job description or assigned duties. </t>
  </si>
  <si>
    <t xml:space="preserve">Annually review authorized access to ensure access to sensitive systems is based on job requirements. </t>
  </si>
  <si>
    <t xml:space="preserve">Remove computer and network access upon employee separation. </t>
  </si>
  <si>
    <t>Provide individuals who have access to IT systems with individually assigned accounts that are protected from infiltration using 1+ of the following 3 authentication processes: 
1. Complex login passwords or passphrases (2FA or MFA)
2. Biometric technologies
3. Electronic ID cards</t>
  </si>
  <si>
    <t>Use secure technologies such as VPNs to securely connect employees working remotely with the company's intranet.</t>
  </si>
  <si>
    <t>Require employees who use personal devices for company business to ensure all devices adhere to the company's cybersecurity procedures. Examples include: regular security updates, method to access the network.</t>
  </si>
  <si>
    <t xml:space="preserve">Perform regular inventories to account for all media, hardware, or other IT equipment containing sensitive information regarding the import/export process. </t>
  </si>
  <si>
    <t>Properly sanitize equipment before disposing per industry guidelines. (Examples include: NIST Guidelines for Media and Sanitization; Hard Drive Destruction
http://ewastesecurity.com/nist-800-88-hard-drive-destruction/; and Media Sanitation
https://www.nist.gov/publications/nist-special-publication-800-88-revision-1-guidelines-media-sanitization)</t>
  </si>
  <si>
    <t>Possible Answers</t>
  </si>
  <si>
    <t xml:space="preserve">Create procedures to ensure all information used in the clearing of merchandise/cargo is legible, complete, accurate and protected against the exchange, loss or introduction of erroneous information. </t>
  </si>
  <si>
    <t xml:space="preserve">Establish procedures to identify, challenge and address unauthorized/unidentified persons. </t>
  </si>
  <si>
    <t xml:space="preserve">Initiate post-incident analysis immediately after a significant security incident. </t>
  </si>
  <si>
    <t xml:space="preserve">Store conveyances and IIT in a secure area to prevent unauthorized access. </t>
  </si>
  <si>
    <t>If a credible or detected threat to the security of a shipment or conveyance is discovered, is every business partner in the supply chain as well as all law enforcement agencies, alerted immediately and as appropriate?</t>
  </si>
  <si>
    <t>Every business partner in the supply chain, as well as all law enforcement agencies, must be alerted immediately if a credible or detected threat to the security of a shipment or conveyance is discovered.</t>
  </si>
  <si>
    <t>If elements of your manufacturing proess are outsourced due diligence (via onsite visits, questionnaires, etc.) must be exercised to ensure these sub-suppliers meet or exceed CTPAT's MSC (Minimum Security Criteria).</t>
  </si>
  <si>
    <t>Max Score (318 new total score)</t>
  </si>
  <si>
    <t>Are all security technology infrastructure physically secured from unauthorized access?</t>
  </si>
  <si>
    <t>Write an Employee Code of Conduct that includes expectations and defines acceptable behaviors, penalties and disciplinary procedures. Obtain all employee and contractor signatures, and keep them on file.</t>
  </si>
  <si>
    <t>Obtain all employee and contractor signatures, and keep them on file.</t>
  </si>
  <si>
    <t xml:space="preserve">All system violators must be subject to appropriate disciplinary actions for abuse. </t>
  </si>
  <si>
    <t>Conveyance Security</t>
  </si>
  <si>
    <t>How do you prevent pest contamination in the WPM of your shipments?</t>
  </si>
  <si>
    <t>1. We do nothing to prevent pest contamination in  our shipments.
2. We only use pallets or other WPM that have a valid International Plant Protection Convention (IPPC) stamp from a certified supplier.</t>
  </si>
  <si>
    <t>Is the use of WPM with a valid IPPC stamp part of your written procedures?</t>
  </si>
  <si>
    <t>1. International shipments only.
2. Domestic shipments only.
3. All shipments where WPM is required.</t>
  </si>
  <si>
    <t>Do yo utilize Wood Packaging Materials (WPM) such as wooden pallets in your shipments?</t>
  </si>
  <si>
    <t>All WPM must have a valid IPPC stamp. Confirm for HFT that you will purchase WPM from a certified supplier by sending a photo of the IPPC stamp on one of your WPM.</t>
  </si>
  <si>
    <t>WPM with a valid IPPC stamp should be used for all shipments where WPM is required.</t>
  </si>
  <si>
    <t>Use of WPM with a valid IPPC stamp must be a part of your written procedures.</t>
  </si>
  <si>
    <t>Row Labels</t>
  </si>
  <si>
    <t>Grand Total</t>
  </si>
  <si>
    <t>Conduct a comprehensive assessment of your supply chain security procedures annually. Document findings.</t>
  </si>
  <si>
    <t>Do you review your supply chain security procedures annually with leadership from all applicable departments?</t>
  </si>
  <si>
    <t>1: 1
2: 0</t>
  </si>
  <si>
    <t>Do you have a documented social compliance program that addresses prohibited forms of labor such as forced, imprisoned and indentured child labor?</t>
  </si>
  <si>
    <t>Optional</t>
  </si>
  <si>
    <t>Do you retain documented evidence of improvements to weaknesses discovered on a review of a business partner's supply security?</t>
  </si>
  <si>
    <t>If 1, skip to 149</t>
  </si>
  <si>
    <t>1. We note their score but do not work with the supply chain partner to improve their processes in any way.
2. We work with the supply chain security partner to strengthen their supply chain security processes.</t>
  </si>
  <si>
    <t>What action do you take if supply chain security weaknesses are discovered during a visit or on a questionnaire of a supply chain partner?</t>
  </si>
  <si>
    <t>If No, skip to 147</t>
  </si>
  <si>
    <t>1. We do not verify that our supply chain partners meet or exceed CTPAT supply chain security criteria.
2. We ask our supply chain partners to complete a supply security questionnaire to verify their supply chain security performance.
3. We visit all of our supply chain partners to verify their supply chain security performance.
4. We stipulate supply chain security practices in contracts.</t>
  </si>
  <si>
    <t>For your supply chain business partners such as truckers, freight forwarders, customs brokers, and the like; how do you ensure they maintain supply chain security practices that meet or exceed CTPAT minimum security criteria? (Select all that apply.)</t>
  </si>
  <si>
    <t>1-4: 1 each
5: 0</t>
  </si>
  <si>
    <t>1. Credit rating, financial stability
2. Cybersecurity
3. AEO (supply chain security program) participation such as CTPAT or Chinese AEO
3. Money laundering
4. Terrorist funding
5. None of the above</t>
  </si>
  <si>
    <t xml:space="preserve">What do you screen business partners for? (Select all that apply.) </t>
  </si>
  <si>
    <t>Is this process for screening and/or monitoring business partners documented?</t>
  </si>
  <si>
    <t>1. We screen new partners only.
2. We screen new partners and annually monitor existing partners.
3. We do not have a screening or monitoring process for business partners.</t>
  </si>
  <si>
    <t>LCL Security</t>
  </si>
  <si>
    <t>Is confidential information stored in an encrypted format?</t>
  </si>
  <si>
    <t>1. Once a week or more frequently
2. Once every few weeks or less frequently</t>
  </si>
  <si>
    <t>How often is your IT system backed up?</t>
  </si>
  <si>
    <t>Is the installation of counterfiet or improperly licensed (pirated) software forbidden in your IT policies?</t>
  </si>
  <si>
    <t>Do your IT policies address how you share information with the government and other business partners following a cyberattack?</t>
  </si>
  <si>
    <t>Evidence of IT vulnerability test.</t>
  </si>
  <si>
    <t>Test for IT vulnerabilities at least once a year.</t>
  </si>
  <si>
    <t>Response is 3</t>
  </si>
  <si>
    <t>How often do you test the for vulnerabilities in your IT system?</t>
  </si>
  <si>
    <t>1. Our systems are routinely backed up to a separate server.
2. We have a remote, cloud-based replica of our production environment ready to use in case of a cyberattack.
3. We have no way to recover data or replace IT systems.</t>
  </si>
  <si>
    <t>If a data breach does occur, what methods would you use to recover or replace IT systems and data?</t>
  </si>
  <si>
    <t>1-5: 1 each
6: 0</t>
  </si>
  <si>
    <t>Response is 6</t>
  </si>
  <si>
    <t>1. Anti-virus software that is regularly updated
2. Firewalls
3. Computers are not connected to the internet
4. Personal flash drives are not permitted to be used with company computers
5. Training on how to recognize and deal with phishing attempts
6. None of the above</t>
  </si>
  <si>
    <t>Which of the following do you utilize to defend against malware?</t>
  </si>
  <si>
    <t>1-9: 1 each
10: 0</t>
  </si>
  <si>
    <t>Include all of these areas into cybersecurity policies.</t>
  </si>
  <si>
    <t>Response is 10</t>
  </si>
  <si>
    <t xml:space="preserve">1. Preventing malware
2. Plans for data breaches
3. User access controls and restrictions
4. Password policies
5. Remote connections
6. Connecting to company networks with personal devices
7. Pirated software
8. Data back ups
9. Media and hardware destruction
10. None of the above
</t>
  </si>
  <si>
    <t>Which of the following areas do your cybersecurity policies cover?</t>
  </si>
  <si>
    <t>Create written cybersecurity policies.</t>
  </si>
  <si>
    <t>Do you have written cybersecurity policies?</t>
  </si>
  <si>
    <t>How do you ensure that your security training is effective?</t>
  </si>
  <si>
    <t>1-8: 1 each
9: 0</t>
  </si>
  <si>
    <t>PDF, screenshots or other evidence of training modules</t>
  </si>
  <si>
    <t>Include all of these areas into specialized training modules</t>
  </si>
  <si>
    <t>Response is 9</t>
  </si>
  <si>
    <t>1. Protecting phsycial access controls
2. Recognizing internal conspiracies
3. Reporting procedures for suspicious activities and security incidents
4. Recognizing hidden compartments during a container inspection
5. How to check naturally occuring compartments for contraband during a container or truck inspection
6. Recognizing and cleaning pest contamination during a container inspection
7. Cybersecurity including password protection and computer/systems access
8. Operation of security technology such as camera, alarm and physical access control systems
9. None of the above</t>
  </si>
  <si>
    <t>Which of the following areas does specialized training cover?</t>
  </si>
  <si>
    <t>1-3: 1 each
4: 0</t>
  </si>
  <si>
    <t>Implement specialized security training</t>
  </si>
  <si>
    <t>Response is 4</t>
  </si>
  <si>
    <t>1. Security personnel
2. Loading and warehouse personnel
3. Logisitics and transportation personnel
4. None of the above</t>
  </si>
  <si>
    <t>Which of the following personnel receive periodic, specialized security training?</t>
  </si>
  <si>
    <t>Security training must be performed at least once annually</t>
  </si>
  <si>
    <t>1. More than once a year
2. Once a year
3. Once every 2 years or more</t>
  </si>
  <si>
    <t>Implement periodic security training</t>
  </si>
  <si>
    <t>1. Suspicious persons and incident reporting procedures
2. Procedures concerning facility access such as ID badges and restricted areas
3. Cybersecurity
4. Employees do not receive periodic security training.</t>
  </si>
  <si>
    <t>Implement security training for new employees.</t>
  </si>
  <si>
    <t>1. Suspicious persons and incident reporting procedures
2. Procedures concerning facility access such as ID badges and restricted areas
3. Cybersecurity
4. New employees do not receive any security training.</t>
  </si>
  <si>
    <t>Written processes must be in place to screen prospective employees. Application information, such as employment history and references, must be verified prior to employment, to the extent possible and allowed under the law.</t>
  </si>
  <si>
    <t>Are your processes for verifying application information documented in written HR procedures?</t>
  </si>
  <si>
    <t xml:space="preserve">1:1
2: 2
3: 0
</t>
  </si>
  <si>
    <t>1. We verify application information such as employment history and education.
2. In addition to verifying application information such as employment history and education, we also conduct background checks, verifying identity and criminal records.
3. We do not screen prospective employees.</t>
  </si>
  <si>
    <t>How do you screen prospective employees?</t>
  </si>
  <si>
    <t>Management must periodically verify compliance with security work instructions through audits.</t>
  </si>
  <si>
    <t>If 2</t>
  </si>
  <si>
    <t>1. Security personnel are audited for compliance with work instructions.
2. We do not verify compliance with security work instructions.</t>
  </si>
  <si>
    <t>How do you verify compliance with security work instructions?</t>
  </si>
  <si>
    <t xml:space="preserve">Work instructions for security guards must be contained in written policies and procedures. </t>
  </si>
  <si>
    <t>Do you have documented work instructions for security personnel?</t>
  </si>
  <si>
    <t>RECOMMENDED ONLY: Arriving packages and mail should be periodically screened before being disseminated.</t>
  </si>
  <si>
    <t>RECOMMENDED ONLY: All visitors should be escorted and should visibly display temporary identification.</t>
  </si>
  <si>
    <t>All of the following must be on the trucker log:
1. Driver's name
2. Date and time of arrival
3. Employer
4. Truck number
5. Trailer number
6. Time of departure
7. Seal number affixed at time of departure</t>
  </si>
  <si>
    <t>All 7 are not selected.</t>
  </si>
  <si>
    <t>1. Driver's name
2. Date and time of arrival
3. Employer
4. Truck number
5. Trailer number
6. Time of departure
7. Seal number affixed at time of departure</t>
  </si>
  <si>
    <t>Which of the following elements is on your trucker log?</t>
  </si>
  <si>
    <t>All of the following must be on the visitor log:
1. Date of visit
2. Visitor's name
3. Verification of photo ID. (Frequent, well known visitors such as regular vendors may forego the photo identification, but must still be logged in and out of the facility.)
4. Time of arrival
5. Company point of contact
6. Time of departure</t>
  </si>
  <si>
    <t>All 6 are not selected.</t>
  </si>
  <si>
    <t>1. Date of visit
2. Visitor's name
3. Verification of photo ID. (Frequent, well known visitors such as regular vendors may forego the photo identification, but must still be logged in and out of the facility.)
4. Time of arrival
5. Company point of contact
6. Time of departure</t>
  </si>
  <si>
    <t>Which of the following elements is on your visitor log?</t>
  </si>
  <si>
    <t>Keep separate international cargo trucker and visitor logs. (examples provided)</t>
  </si>
  <si>
    <t>Old Order</t>
  </si>
  <si>
    <t>Must/Should</t>
  </si>
  <si>
    <t>Must</t>
  </si>
  <si>
    <t>Should</t>
  </si>
  <si>
    <t xml:space="preserve">If yes, then answer 3. If no, skip to 4. </t>
  </si>
  <si>
    <t>RECOMMENDED ONLY: Create an inspection checklist for inspecting fences and use it to document periodic fence inspections.</t>
  </si>
  <si>
    <t>new</t>
  </si>
  <si>
    <t>Which of the following do you ship?</t>
  </si>
  <si>
    <t>HFT</t>
  </si>
  <si>
    <t>1. Domestic cargo
2. High value cargo
3. Hazardous cargo
4. None of the above</t>
  </si>
  <si>
    <t>If 4, skip 5</t>
  </si>
  <si>
    <t>1-3: 0
4: 2</t>
  </si>
  <si>
    <t xml:space="preserve">RECOMMENDED ONLY: Perimeter fencing should enclose the areas around cargo handling and storage facilities. If a facility handles cargo, interior fencing should be used to secure cargo and cargo handling areas. </t>
  </si>
  <si>
    <t>Are gates through which vehicles or personnel enter or exit guarded by security personnel or monitored?</t>
  </si>
  <si>
    <t xml:space="preserve">Gate(s) through which vehicles or personnel enter or exit should be guarded by security personnel or monitored. </t>
  </si>
  <si>
    <t>If 1: Answer 11-18 and skip 19-25
If 2 or 3: Answer 11-25
If 4: Skip 11-25</t>
  </si>
  <si>
    <t>1: 14
2: 0
3: 0
4: 34</t>
  </si>
  <si>
    <t>Do you have written policies and procedures governing the use and maintenance of alarm, CCTV and other security systems?</t>
  </si>
  <si>
    <t>Skip following question if No.</t>
  </si>
  <si>
    <t>Partners who rely on security technology for physical security must have written policies and procedures governing the use, maintenance, and protection of this technology.</t>
  </si>
  <si>
    <t xml:space="preserve">Which of the following areas do these written procedures cover?
</t>
  </si>
  <si>
    <t>1. That access to the locations where the technology is controlled or managed is limited to authorized personnel;
2. That procedures that have been implemented to test/inspect the technology on a regular basis;
3. That the inspections include verifications that all of the equipment is working properly, and if applicable, that the equipment is positioned correctly; 
4. That the results of the inspections and performance testing is documented;
5. That if corrective actions are necessary, they be implemented as soon as possible and the corrective actions are documented;
6. That the documented results of these inspections be maintained for a sufficient time for audit purposes.
7. None of the above</t>
  </si>
  <si>
    <t>Response is 7</t>
  </si>
  <si>
    <t>Implement all of these areas into your written policies and procedures for security technology.</t>
  </si>
  <si>
    <t>Copy of updated policies and procedures.</t>
  </si>
  <si>
    <t>1-6: 1 each
7: 0</t>
  </si>
  <si>
    <t>Do you utilize an off-site 3rd party monitoring station for your alarm, CCTV or other security systems?</t>
  </si>
  <si>
    <t>If No, skip following question</t>
  </si>
  <si>
    <t>Do you have written procedures stipulating functionality and authentication protocols including, but not limited to, security code changes, adding or subtracting authorized personnel, password revisions, and systems access and denial?</t>
  </si>
  <si>
    <t>You must have written procedures for your 3rd party provider, stipulating critical systems functionality and authentication protocols such as (but not limited to) security code changes, adding or subtracting authorized personnel, password revisions, and systems access or denials.</t>
  </si>
  <si>
    <t>How often do you review and update your security technology policies and procedures?</t>
  </si>
  <si>
    <t>Security technology policies and procedures at least once a year.</t>
  </si>
  <si>
    <t>Do you ensure that the design and installation of security technology is only performed by licensed/certified providers?</t>
  </si>
  <si>
    <t>RECOMMENDED ONLY: Partners should use licensed/certified resources when considering the design and installation of security technology.</t>
  </si>
  <si>
    <t xml:space="preserve">1. Yes
2. No
</t>
  </si>
  <si>
    <t>Does your CCTV system have a notification that signals a "failure to operate/record?"</t>
  </si>
  <si>
    <t>RECOMMENDED ONLY: If camera systems are deployed, cameras should have an alarm/notification feature, which would signal a “failure to operate/record” condition.</t>
  </si>
  <si>
    <t>If 1, skip 27</t>
  </si>
  <si>
    <t xml:space="preserve">RECOMMENDED ONLY: It is recommended that the factory request the third-party company to conduct background checks on its security guards. </t>
  </si>
  <si>
    <t>Is access to sensitive areas such as server rooms, finished good areas, etc., restricted based on job description or assigned duties?</t>
  </si>
  <si>
    <t>Access to sensitive areas must be restricted based on job description or assigned duties.</t>
  </si>
  <si>
    <t>How do you restrict access to sensitive areas?</t>
  </si>
  <si>
    <t xml:space="preserve">1. ID badges are also electronic keys that grant or restrict access to sensitive areas.
2. Sensitive areas are locked and employees with access to those areas have physical keys to access them.
3. Access to sensitive areas is not physically restricted, however pictures of personnel that are allowed in an area are posted.
4. We do not restrict access to sensitive areas.
</t>
  </si>
  <si>
    <t>Implement a system to restrict access to sensitive areas.</t>
  </si>
  <si>
    <t>1: 3
2: 2
3: 1
4: 0</t>
  </si>
  <si>
    <t>Do you remove access to physical and cyber areas to employees when they leave the company?</t>
  </si>
  <si>
    <t>Removal of access devices must take place when the employees separate from the company.</t>
  </si>
  <si>
    <t>Are two separate logs maintained for the entry of international cargo truckers and visitors?</t>
  </si>
  <si>
    <t>(cell A35)</t>
  </si>
  <si>
    <t>1: for each
Responder can leave blank</t>
  </si>
  <si>
    <t>(cell A 36)</t>
  </si>
  <si>
    <t xml:space="preserve">RECOMMENDED ONLY: The identity of the driver should be notified ahead of time. </t>
  </si>
  <si>
    <t>(cell A37)</t>
  </si>
  <si>
    <t>(cell A41)</t>
  </si>
  <si>
    <t>(cell A42)</t>
  </si>
  <si>
    <t>(cell A43)</t>
  </si>
  <si>
    <t>(cell A44)</t>
  </si>
  <si>
    <t>As part of the hiring process, for which of the following do you conduct criminal background checks?</t>
  </si>
  <si>
    <t>1. Potential permanent employees
2. Temporary employees
3. Contractors
4. None of the above</t>
  </si>
  <si>
    <t>If 4, skip 48 and 49</t>
  </si>
  <si>
    <t>RECOMMENDED ONLY: In accordance with applicable legal limitations, and the availability of criminal record databases, employee background screenings should be conducted. Based on the sensitivity of the position, employee vetting requirements should extend to temporary workforce and contractors.</t>
  </si>
  <si>
    <t>Which of the following are included in your background screening?</t>
  </si>
  <si>
    <t>1. Verification of identity
2. Criminal history
3. None of above</t>
  </si>
  <si>
    <t xml:space="preserve">RECOMMENDED ONLY: Employee background screening should include verification of the employee’s identity and criminal history, encompassing city, state, provincial, and country databases. </t>
  </si>
  <si>
    <t>1-2: 1 each
3: 0</t>
  </si>
  <si>
    <t>Are the results of background checks factored into making hiring decisions?</t>
  </si>
  <si>
    <t xml:space="preserve">RECOMMENDED ONLY: CTPAT Members and their business partners should factor in the results of background checks, as permitted by local statutes, in making hiring decisions. </t>
  </si>
  <si>
    <t>For which of the following areas do new employees receive training?</t>
  </si>
  <si>
    <t>For which of the following areas do employees receive periodic (perhaps annual) training?</t>
  </si>
  <si>
    <t>If 4, skip 53</t>
  </si>
  <si>
    <t>How often do employees receive periodic security training?</t>
  </si>
  <si>
    <t xml:space="preserve">1. Employees are quizzed/tested after training to ensure they understand the material
2. Employees are audited to ensure understanding of training material
3. None of the above
</t>
  </si>
  <si>
    <t>RECOMMENDED ONLY: Utilize quizzes following training and audits of work to ensure training is effective.</t>
  </si>
  <si>
    <t>1: 1
2: 1
3: 0</t>
  </si>
  <si>
    <t>How often do you review and update your cybersecurity policies and procedures?</t>
  </si>
  <si>
    <t xml:space="preserve">To defend Information Technology (IT) systems against common cybersecurity threats, a company must install sufficient software/hardware protection from malware (viruses, spyware, worms, Trojans, etc.) and internal/external intrusion (firewalls) in Members’ computer systems. Members must ensure that their security software is current and receives regular security updates. </t>
  </si>
  <si>
    <t>1. Several times a year
2. Once a year
3. Once every few years or not at all</t>
  </si>
  <si>
    <t>RECOMMENDED ONLY: Cybersecurity policies should address how a Member shares information on cybersecurity threats with the government and other business partners.</t>
  </si>
  <si>
    <t>Is user access to software systems restricted based on job description or assigned duties?</t>
  </si>
  <si>
    <t>Is authorized access to software systems reviewed annually to ensure access to sensitive systems is based on job requirements?</t>
  </si>
  <si>
    <t>Which of the following do you use to protect access to company software systems?</t>
  </si>
  <si>
    <t>1. Individually assigned accounts
2. Complex login passwords or passphrases
3. Biometric technologies
4. Electronic ID cards
5. None of the above</t>
  </si>
  <si>
    <t>Which of the following technologies are used to secure remote access connections to company software systems?</t>
  </si>
  <si>
    <t>1. 2-factor/multi-factor authentication systems
2. VPN or Remote Desktop
3. Employees do not have remote access to company software systems
4. None of the above</t>
  </si>
  <si>
    <t>1. Yes
2. No
3. Employees do not use personal devices to conduct company business</t>
  </si>
  <si>
    <t>1. 2
2. 0
3. 2</t>
  </si>
  <si>
    <t>RECOMMENDED ONLY: Cybersecurity policies and procedures should include measures to prevent the use of counterfeit or improperly licensed technological products.</t>
  </si>
  <si>
    <t>Response is 2</t>
  </si>
  <si>
    <t>RECOMMENDED ONLY: Data should be backed up once a week or as appropriate.</t>
  </si>
  <si>
    <t>RECOMMENDED ONLY: All sensitive and confidential data should be stored in an encrypted format.</t>
  </si>
  <si>
    <t>How do you dispose of old computer equipments containing hard drives?</t>
  </si>
  <si>
    <t>1. We have a professional company sanitize hard drives prior to destruction.
2. We sanitize hard drives ourselves before disposing of them.
3. We dispose of hard drives without sanitizing them.</t>
  </si>
  <si>
    <t>1. 2
2. 2
3. 0</t>
  </si>
  <si>
    <t>What methods do you use to secure cargo that is staged overnight?</t>
  </si>
  <si>
    <t>1. We never stage cargo for loading overnight. Cargo is only staged the day the driver is set to pick up the cargo.
2. Cargo is stored in a locked room or fenced in area that is locked.
3. Cargo is not stored in a locked area but is monitored by a guard and/or CCTV.
4. Cargo is not stored in a locked area and is not monitored by a guard or CCTV.</t>
  </si>
  <si>
    <t>3 or 4</t>
  </si>
  <si>
    <t>Cargo that is staged overnight must be stored in a locked area.</t>
  </si>
  <si>
    <t>Provide pictures showing a locked area in which staged cargo will be secured.</t>
  </si>
  <si>
    <t>1. 2
2: 2
3:1
4: 0</t>
  </si>
  <si>
    <t>What methods do you use to ensure cargo staging areas and immediate surrounding areas are free of visible pest contamination?</t>
  </si>
  <si>
    <t>1. A cleaning crew regularly inspects and cleans the area.
2. Animal and insect traps and/or deterrents are used to trap or kill pests.
3. None of the above</t>
  </si>
  <si>
    <t>Regularly clean cargo staging areas to ensure they are not contaminated by pests. Setting pest deterrents such as traps or sprays can also help.</t>
  </si>
  <si>
    <t>Is the cargo loading process supervised by a security officer/manager or other designated personnel?</t>
  </si>
  <si>
    <t>RECOMMENDED ONLY: Have a security officer/manager or other designated</t>
  </si>
  <si>
    <t>Are photos taken of every container or truck load at the point of stuffing and retained for 90 days?</t>
  </si>
  <si>
    <t>RECOMMENDED ONLY: Pictures should be taken of containers empty, half full, fully loaded and with doors locked and sealed. LCL cargo loads should also be photographed as loaded on a truck prior to departure to a consolidation facility. Photos should be retained for 90 days.</t>
  </si>
  <si>
    <t>How do you ensure that all information used on shipping documents is legible, complete, accurate, and protected against the exchange, loss or introduction of erroneous information?</t>
  </si>
  <si>
    <t>1. We utilize secure electronic data feeds to send/receive manifest data to and from booking agents
2. We cross reference multiple data sources (loading guides, purchase orders, commercial invoices, etc.) to verify data is accurate
3. We utilize softcopies of original documents to ensure legibility
4. We utilize software with dates visible to multiple personnel to ensure documents are transferred on time
5. None of the above</t>
  </si>
  <si>
    <t>Response is 5</t>
  </si>
  <si>
    <t>If you use paper documents, do you store them in a secure location?</t>
  </si>
  <si>
    <t>1. We do not utilize paper documents.
2. We utilize paper documents and store them in a secure location.
3. We utilize paper documents and store them in an open, unlocked location.</t>
  </si>
  <si>
    <t>RECOMMENDED ONLY: Store paper shipping documents in a secure location</t>
  </si>
  <si>
    <t>Which of the following do you cross reference to ensure manifest data transmitted to a freight forwarder, booking agent or to the steamship line is correct?</t>
  </si>
  <si>
    <t>1. Staged/departed cargo
2. Purchase orders
3. Manifest information sent to the booking agent/steamship line/freight forwarder
4. We do not verify a manifest information sent to the booking agent/steamship line/freight forwarder is correct.</t>
  </si>
  <si>
    <t>Conduct a 3-way match between staged/departed cargo, purchase orders and manifest information sent to the booking agent/steamship line/freight forwarder.</t>
  </si>
  <si>
    <t xml:space="preserve">RECOMMENDED ONLY: Cargo should be verified against purchase orders. </t>
  </si>
  <si>
    <t xml:space="preserve">RECOMMENDED ONLY: Departed cargo should be reconciled against information from the cargo manifest. </t>
  </si>
  <si>
    <t>Do you have an anonymous reporting mechanism for employees to report security related issues?</t>
  </si>
  <si>
    <t>If 2, skip 91</t>
  </si>
  <si>
    <t>RECOMMENDED ONLY: Implement an anonymous reporting mechanism for security related issues</t>
  </si>
  <si>
    <t>Are tips received through the anonymous reporting mechanism investigated and addressed?</t>
  </si>
  <si>
    <t>RECOMMENDED ONLY: Investigate tips received through the anonymous reporting mechanism.</t>
  </si>
  <si>
    <t>Which of the following do you have in place in preperation for any supply chain security incidents?</t>
  </si>
  <si>
    <t>1. We have written procedures in place for reporting incidents.
2. We have an established internal esalation process.
3. Our written procedures have up-to-date contact information for internal management and external law enforcement agencies.
4. None of the above</t>
  </si>
  <si>
    <t xml:space="preserve">1. Create a written procedure for reporting a security incident or activity. Procedures must include:
2. internal escalation process,
3. Accurate contact information that lists the name(s) and phone number(s) of personnel requiring notification, as well as for law enforcement agencies, and 
4. Procedures must be periodically reviewed to ensure contact information is accurate. </t>
  </si>
  <si>
    <t>108, 109</t>
  </si>
  <si>
    <t>What procedures do you have in place following a potential security incident?</t>
  </si>
  <si>
    <t>1. We conduct a post-incident analysis.
2. The post-incident analysis is documented.
3. Post-incident analysis could be shared with Harbor Freight Tools if needed.
4. None of the above</t>
  </si>
  <si>
    <t>Skip following 3 questions if 2. No (100, 101 and 102).</t>
  </si>
  <si>
    <t>For which shipments do you utilize WPM with a valid IPPC stamp? Refer to HFT's Vendor Guidelines for guidance on the IPPC stamp if needed.</t>
  </si>
  <si>
    <t>How do you track your shipments to the port?</t>
  </si>
  <si>
    <t>1. The carrier emails us a status report.
2. We call the carrier to shipment status.
3. We use a GPS app to track shipments.
4. We do not track our shipments to the port.</t>
  </si>
  <si>
    <t>RECOMMENDED ONLY: Implement a tracking mechanism for your shipments to the port.</t>
  </si>
  <si>
    <t>1. 1
2: 2
3: 3
4: 0</t>
  </si>
  <si>
    <t>Where do drivers wait during loading?</t>
  </si>
  <si>
    <t>RECOMMENDED ONLY: Truckers should have a designated waiting area or wait in their truck.</t>
  </si>
  <si>
    <t>1: 4
2: 43
3: 2
4: 0</t>
  </si>
  <si>
    <t>Container Security</t>
  </si>
  <si>
    <t>Which of the follow does your container storage area have?</t>
  </si>
  <si>
    <t>1. Alarm system
2. CCTV
3. Security guard(s)
4. Adequate lighting to see all areas of the yard
5. Fencing or walls
6. Locked gates
7. None of the above</t>
  </si>
  <si>
    <t>3-6 are not all selected</t>
  </si>
  <si>
    <t>Which of the following points is included in your container inspection checklist?</t>
  </si>
  <si>
    <t>1. Undercarriage
2. Doors
3. Right side
4. Left side
5. Front wall
6. Ceiling/roof
7. Floor
8. Door locks/hasps
9. Seal verification
10. Agricultural review
11. Container number
12. Date of inspection
13. Time of inspection
14. Name of employee who conducted the inspection
15. Name of the supervisor who supervised the inspection
16. None of the above or we do not utilize a container inspection checklist</t>
  </si>
  <si>
    <t>1-15 are not all selected</t>
  </si>
  <si>
    <t>All points must be on your container inspection checklist. Please refer to HFT Vendor Guidelines for an example CTPAT 10-Point Container Inspection checklist. Please ensure all 10 points are on your container inspection checklist in addition to the date and time of the inspection as well as the signatures of the employee who conducted the inspection and the supervisor who supervised the inspection.</t>
  </si>
  <si>
    <t>Container inspection checklist</t>
  </si>
  <si>
    <t>1-15: 1 each
16: 0</t>
  </si>
  <si>
    <t>In addition to a container inspection checklist do you have written procedures documenting how container inspections should be performed?</t>
  </si>
  <si>
    <t>Skip following question if no.</t>
  </si>
  <si>
    <t>Written procedures for the container inspection process must be in place.</t>
  </si>
  <si>
    <t>Which of the following are included in your written procedures for container inspections?</t>
  </si>
  <si>
    <t>1. Procedures for inspecting a container to make sure it is clear of contraband.
2. Procedures for inspecting a container to make sure it is clear of plant, animal or other biological matter
3. Procedures for sealing a container
4. None of the above</t>
  </si>
  <si>
    <t>The container inspection process must have written procedures for security inspections, agricultural inspections as well as sealing the container.</t>
  </si>
  <si>
    <t>Are container inspections recorded on CCTV?</t>
  </si>
  <si>
    <t>1. No container inspections are not recorded on CCTV.
2. Yes, container inspections are recorded on CCTV with a camera pointing inside the container.
3. Yes, container inspections are recorded on CCTV but with a camera pointed to the outside of the container only.</t>
  </si>
  <si>
    <t>RECOMMENDED ONLY: Container inspections should be recorded on CCTV.</t>
  </si>
  <si>
    <t>1: 0
2: 2
3: 1</t>
  </si>
  <si>
    <t>Which of the following do you do if plant or or animal matter is discovered in a container?</t>
  </si>
  <si>
    <t xml:space="preserve">1. Clean, sweep or vacuum the container such that all plant or animal matter is removed
2. Document what was found and how it was cleaned on the container inspection checklist
3. The container inspection check list with documented removal of plant/animal matter is retained for at least one year
4. None of the above
</t>
  </si>
  <si>
    <t>Response is 4 or all of 1-3 are not selected</t>
  </si>
  <si>
    <t>Plant or animal matter found in an container must be thoroughly cleaned. What was found and how it was cleaned must be documented on the container inspection checklist. The container inspection checklist must be retained as a hardcopy or a softcopy for at least one year.</t>
  </si>
  <si>
    <t xml:space="preserve">RECOMMENDED ONLY: Truckers should be instructed to verify the container and seal integrity when making stops en route. </t>
  </si>
  <si>
    <t>RECOMMENDED ONLY: Only designated employees should perform the VVTT process.</t>
  </si>
  <si>
    <t xml:space="preserve">Do you screen and monitor business partners (including freight forwarders and truckers) to ensure they have supply chain security practices that meet or exceed CTPAT requirements? </t>
  </si>
  <si>
    <t>If 3, skip to 122 and 123</t>
  </si>
  <si>
    <t xml:space="preserve">CTPAT Members must have a written, risk based process for screening new business partners and for monitoring current partners. </t>
  </si>
  <si>
    <t>1: 1
2: 2
3: 0</t>
  </si>
  <si>
    <t>Business partners must be screened for financial stability, cybersecurity, AEO participation, money laundering and terrorist funding.</t>
  </si>
  <si>
    <t>1: 0
2-4: 1 each</t>
  </si>
  <si>
    <t>How often do you conduct recuring security assessments of your supply chain business partners?</t>
  </si>
  <si>
    <t>1. We do not conduct recurring security assessments of our supply chain business partners.
2. More than once a year.
3. Every 1-2 years.
4. Once every 3 years or more.</t>
  </si>
  <si>
    <t>RECOMMENDED ONLY: A security assessment of supply chain business partners should be condcuted at least once every 1-2 years.</t>
  </si>
  <si>
    <t>1: 0
2: 3
3: 2
4: 1</t>
  </si>
  <si>
    <t>Response is 1</t>
  </si>
  <si>
    <t xml:space="preserve">If weaknesses are identified during business partners’ security assessments, they must be addressed as soon as possible, and corrections must be implemented in a timely manner. </t>
  </si>
  <si>
    <t xml:space="preserve">1: 0
2: 2 </t>
  </si>
  <si>
    <t>Retain documentary evidence of improvements to supply chain security.</t>
  </si>
  <si>
    <t>Implement a social compliance program.</t>
  </si>
  <si>
    <t>Security Vision, Responsibility and Risk Assesment</t>
  </si>
  <si>
    <t>Does your CTPAT POC provide regular updates to upper management on issues related to the CTPAT program?</t>
  </si>
  <si>
    <t>1. THAT ACCESS TO THE LOCATIONS WHERE THE TECHNOLOGY IS CONTROLLED OR MANAGED IS LIMITED TO AUTHORIZED PERSONNEL;
2. THAT PROCEDURES THAT HAVE BEEN IMPLEMENTED TO TEST/INSPECT THE TECHNOLOGY ON A REGULAR BASIS;
3. THAT THE INSPECTIONS INCLUDE VERIFICATIONS THAT ALL OF THE EQUIPMENT IS WORKING PROPERLY, AND IF APPLICABLE, THAT THE EQUIPMENT IS POSITIONED CORRECTLY; 
4. THAT THE RESULTS OF THE INSPECTIONS AND PERFORMANCE TESTING IS DOCUMENTED;
5. THAT IF CORRECTIVE ACTIONS ARE NECESSARY, THEY BE IMPLEMENTED AS SOON AS POSSIBLE AND THE CORRECTIVE ACTIONS ARE DOCUMENTED;
6. THAT THE DOCUMENTED RESULTS OF THESE INSPECTIONS BE MAINTAINED FOR A SUFFICIENT TIME FOR AUDIT PURPOSES.
7. NONE OF THE ABOVE</t>
  </si>
  <si>
    <t>1. At least once a year
2. LESS than once a year</t>
  </si>
  <si>
    <t>2. Less than once a year</t>
  </si>
  <si>
    <t>Sum of Score</t>
  </si>
  <si>
    <t xml:space="preserve">1. ID BADGES ARE ALSO ELECTRONIC KEYS THAT GRANT OR RESTRICT ACCESS TO SENSITIVE AREAS.
2. SENSITIVE AREAS ARE LOCKED AND EMPLOYEES WITH ACCESS TO THOSE AREAS HAVE PHYSICAL KEYS TO ACCESS THEM.
3. ACCESS TO SENSITIVE AREAS IS NOT PHYSICALLY RESTRICTED, HOWEVER PICTURES OF PERSONNEL THAT ARE ALLOWED IN AN AREA ARE POSTED.
4. WE DO NOT RESTRICT ACCESS TO SENSITIVE AREAS.
</t>
  </si>
  <si>
    <t>If 3, skip to 49</t>
  </si>
  <si>
    <t>If 2, skip following question (50).</t>
  </si>
  <si>
    <t>1. WE HAVE A PROFESSIONAL COMPANY SANITIZE HARD DRIVES PRIOR TO DESTRUCTION.
2. WE SANITIZE HARD DRIVES OURSELVES BEFORE DISPOSING OF THEM.
3. WE DISPOSE OF HARD DRIVES WITHOUT SANITIZING THEM.</t>
  </si>
  <si>
    <t>1: 0
2: give credit for next 3</t>
  </si>
  <si>
    <t>1. Answer 102-113 and skip 114-115.
2. Skip 102-113 and answer 114-115.
3: Answer 102-113 and skip 114-115.
4: Answer 102-115</t>
  </si>
  <si>
    <t>Do you have a dormitory at the factory?</t>
  </si>
  <si>
    <t>Have you previously been audited for C-TPAT?</t>
  </si>
  <si>
    <t>Has your factory been audited for social compliance in the last 6 months by a 3rd party monitoring firm, such as: Arche, BV, ELEVATE, Intertek, SGS, TUV, UL? 
If yes, please attach the full audit report (a CAP Summary is not sufficient).</t>
  </si>
  <si>
    <t xml:space="preserve">Are you currently certified by an industry association such as amfori BSCI, Sedex, SA8000 (Social Accountability International), ICTI, WRAP, et3.? 
If yes, please attach the certificate or a screen shot from the platform. For amfori BSCI certification, please include ID number that is searchable on the platform. </t>
  </si>
  <si>
    <t>Which of the following manufacturing processes occur in your factory? Select all that apply and write in the ones not listed in the Comments column.</t>
  </si>
  <si>
    <t>1. Welding</t>
  </si>
  <si>
    <t>2. Electroplating</t>
  </si>
  <si>
    <t>3. Acid cleaning</t>
  </si>
  <si>
    <t>4. Grinding</t>
  </si>
  <si>
    <t>5. Forging</t>
  </si>
  <si>
    <t>6. Steel stamping</t>
  </si>
  <si>
    <t>7. Soldering</t>
  </si>
  <si>
    <t>8. Painting</t>
  </si>
  <si>
    <t>9. Sewing</t>
  </si>
  <si>
    <t>10. Drilling</t>
  </si>
  <si>
    <t>11. Inspection</t>
  </si>
  <si>
    <t>12. Injection</t>
  </si>
  <si>
    <t>1. Wall/Fence around the entire facility</t>
  </si>
  <si>
    <t>2. Locked Gates</t>
  </si>
  <si>
    <t>3. Guard</t>
  </si>
  <si>
    <t>4. We share a compound with other factories</t>
  </si>
  <si>
    <t>5. We have 1 or more floors in a building we share with other companies</t>
  </si>
  <si>
    <t>Which of the following areas do these written procedures cover?</t>
  </si>
  <si>
    <t>3. t the inspections include verifications that all of the equipment is working properly, and if applicable, that the equipment is positioned correctly
4. That the results of the inspections and performance testing is documented</t>
  </si>
  <si>
    <t>4. That the results of the inspections and performance testing is documented</t>
  </si>
  <si>
    <t>5. That if corrective actions are necessary, they be implemented as soon as possible and the corrective actions are documented</t>
  </si>
  <si>
    <t>6. That the documented results of these inspections be maintained for a sufficient time for audit purposes</t>
  </si>
  <si>
    <t>7. None of the above</t>
  </si>
  <si>
    <t>If camera systems are in place, are they positioned to cover key areas of facilities that pertain to the import/export process?</t>
  </si>
  <si>
    <t>Are results of the random reviews summarized in writing to include any corrective actions taken, and maintained for a sufficient time (for audit purposes)?</t>
  </si>
  <si>
    <t>Are gates through which vehicles or personnel enter or exit manned or monitored?</t>
  </si>
  <si>
    <t>1. ID badges</t>
  </si>
  <si>
    <t>2. Uniforms</t>
  </si>
  <si>
    <t>1. ID badges are also electronic keys that grant or restrict access to sensitive areas.</t>
  </si>
  <si>
    <t>2. Sensitive areas are locked and employees with access to those areas have physical keys to access them.</t>
  </si>
  <si>
    <t>4. We do not restrict access to sensitive areas.</t>
  </si>
  <si>
    <t>Which of the following elements is on your visitor log (check all that apply)?</t>
  </si>
  <si>
    <t>1. Date of visit</t>
  </si>
  <si>
    <t>2. Visitor's name</t>
  </si>
  <si>
    <t>3. Verification of photo ID</t>
  </si>
  <si>
    <t>4. Time of arrival</t>
  </si>
  <si>
    <t>5. Company point of contact</t>
  </si>
  <si>
    <t>6. Time of departure</t>
  </si>
  <si>
    <t>Which of the following elements is on your trucker log (check all that apply)?</t>
  </si>
  <si>
    <t>1. Driver's name</t>
  </si>
  <si>
    <t>2. Date/Time of arrival</t>
  </si>
  <si>
    <t>3. Employer</t>
  </si>
  <si>
    <t>4. Truck number</t>
  </si>
  <si>
    <t>5. Trailer number</t>
  </si>
  <si>
    <t>7. Seal number affixed at time of departure</t>
  </si>
  <si>
    <t xml:space="preserve">Are employee and contractors signed copies of the employee code of conduct kept on file? </t>
  </si>
  <si>
    <t>For which of the following areas do all new employees receive training?</t>
  </si>
  <si>
    <t>1. Suspicious persons and incident reporting procedures.</t>
  </si>
  <si>
    <t>2. Procedures concerning facility access such as ID badges and restricted areas,</t>
  </si>
  <si>
    <t>3.  Cybersecurity.</t>
  </si>
  <si>
    <t>For which of the following areas do all employees receive periodic(perhaps annual) training?</t>
  </si>
  <si>
    <t>1. Security</t>
  </si>
  <si>
    <t>2. Loading and warehouse personnel</t>
  </si>
  <si>
    <t>4. None of the above</t>
  </si>
  <si>
    <t>1. Protecting physical access controls</t>
  </si>
  <si>
    <t>2. Recognizing procedures for suspicious activities and security incidents</t>
  </si>
  <si>
    <t>3. Reporting procedures for suspicious activities and security incidents</t>
  </si>
  <si>
    <t>4. Recognizing hidden compartments during a container inspection</t>
  </si>
  <si>
    <t>7. Operation of security technology such as camera, alarm, and physical access control systems</t>
  </si>
  <si>
    <t>8. None of the above</t>
  </si>
  <si>
    <t>Do you have written cybersecurity policies?
If no, skip questions 46 and 47.</t>
  </si>
  <si>
    <t>Which of the following areas does your cybersecurity policies cover?</t>
  </si>
  <si>
    <t>1. Preventing malware</t>
  </si>
  <si>
    <t>2. Plans for data breaches</t>
  </si>
  <si>
    <t>3. User access controls and restrictions</t>
  </si>
  <si>
    <t>4. Password policies</t>
  </si>
  <si>
    <t>5. Remote connections</t>
  </si>
  <si>
    <t>6. Connecting to company networks with personal devices</t>
  </si>
  <si>
    <t>7. Pirated software</t>
  </si>
  <si>
    <t>8. Data back ups</t>
  </si>
  <si>
    <t>9. Media and hardware</t>
  </si>
  <si>
    <t>10. None of the above</t>
  </si>
  <si>
    <t>1. Anti-virus software that is regularly updated</t>
  </si>
  <si>
    <t>2. Firewalls</t>
  </si>
  <si>
    <t>6. None of the above</t>
  </si>
  <si>
    <t>If a data breach does occur, what methods would you use to recover or replace IT (information technology) systems and data?</t>
  </si>
  <si>
    <t>1. Our systems are routinely backed up to a separate server</t>
  </si>
  <si>
    <t>2. We have a remote, cloud-based replica of our production environment ready to use in case of a cyberattack</t>
  </si>
  <si>
    <t>3. We have no way to recover data or replace IT systems</t>
  </si>
  <si>
    <t>Are all system violators subject to appropriate disciplinary action for abuse?</t>
  </si>
  <si>
    <t>Is authorized access reviewed annually to ensure access to sensitive systems is base on job requirements?</t>
  </si>
  <si>
    <t>1. Individually assigned accounts</t>
  </si>
  <si>
    <t>2. Complex login passwords or passphrases</t>
  </si>
  <si>
    <t>3. Biometric technologies</t>
  </si>
  <si>
    <t>4. Electronic ID cards</t>
  </si>
  <si>
    <t>5. None of the above</t>
  </si>
  <si>
    <t>1. 2-factor/multi-factor authentication system</t>
  </si>
  <si>
    <t>2. VPN or remote desktop</t>
  </si>
  <si>
    <t>3. Employees do not have remote access to company software systems</t>
  </si>
  <si>
    <t>1. A cleaning crew regularly inspects and cleans the area</t>
  </si>
  <si>
    <t>2. animal and insect traps and/or deterrents are used to trap or kill pests</t>
  </si>
  <si>
    <t>3. None of the above</t>
  </si>
  <si>
    <t>1. We utilize secure electronic data feeds to send/receive manifest data to and from booking agents</t>
  </si>
  <si>
    <t>2. We cross reference multiple data sources (loading guides, purchase orders, commercial invoices, etc.) to verify data is accurate</t>
  </si>
  <si>
    <t>3. We utilize soft copies of original documents to ensure legibility</t>
  </si>
  <si>
    <t>4. We utilize software with dates visible to multiple personnel to ensure documents are transferred on time</t>
  </si>
  <si>
    <t>1. Staged/departed cargo</t>
  </si>
  <si>
    <t>2. Purchase orders</t>
  </si>
  <si>
    <t>3. Manifest information sent to the booking agent/steamship line/freight forwarder is correct</t>
  </si>
  <si>
    <t>4. We do not verify manifest information sent to the booking agent/steamship line is correct</t>
  </si>
  <si>
    <t>Which of the following do you have in place in preparation for any supply chain security incidents?</t>
  </si>
  <si>
    <t>1. We have written procedures in place for reporting incidents.</t>
  </si>
  <si>
    <t>2. We have an established internal escalation process.</t>
  </si>
  <si>
    <t>3. Our written procedures have up-to-date contact information for internal management and external law enforcement agencies</t>
  </si>
  <si>
    <t>1. We conduct a post-incident analysis.</t>
  </si>
  <si>
    <t>2. The post-incident analysis is documented.</t>
  </si>
  <si>
    <t>3. Post-incident analysis could be shared with Harbor Freight Tools if needed.</t>
  </si>
  <si>
    <t>What do you screen business partners for? (Select all that apply)</t>
  </si>
  <si>
    <t>1. Forced Labor</t>
  </si>
  <si>
    <t>2. Cybersecurity</t>
  </si>
  <si>
    <t>3. AEO participation</t>
  </si>
  <si>
    <t>4. Terrorist funding</t>
  </si>
  <si>
    <t>Is the use of WPM (wood packaging material) with a valid IPPC stamp part of your written procedures?</t>
  </si>
  <si>
    <t>Which of the following does your container storage area have?</t>
  </si>
  <si>
    <t>3. Security guard(s)</t>
  </si>
  <si>
    <t>4. Adequate lighting to see all areas of the yard</t>
  </si>
  <si>
    <t>5. Fencing or walls</t>
  </si>
  <si>
    <t>6. Locked gates</t>
  </si>
  <si>
    <t>2. CCTV (closed circuit television)</t>
  </si>
  <si>
    <t>1. Alarm system</t>
  </si>
  <si>
    <t>1. Undercarriage</t>
  </si>
  <si>
    <t>2. doors</t>
  </si>
  <si>
    <t>3. right side</t>
  </si>
  <si>
    <t>4. left side</t>
  </si>
  <si>
    <t>5. Front wall</t>
  </si>
  <si>
    <t>6. Ceiling/roof</t>
  </si>
  <si>
    <t>7. Floor</t>
  </si>
  <si>
    <t>8. Door locks/hasps</t>
  </si>
  <si>
    <t>9. seal verification</t>
  </si>
  <si>
    <t>10. Agricultural review</t>
  </si>
  <si>
    <t>11. Container number</t>
  </si>
  <si>
    <t>12. Date of inspection</t>
  </si>
  <si>
    <t>13. Time of inspection</t>
  </si>
  <si>
    <t>14. Name of employee who conducted the inspection</t>
  </si>
  <si>
    <t>15. Name of the supervisor who supervised the inspection</t>
  </si>
  <si>
    <t>16. None of the above or we do not utilize a container inspection checklist</t>
  </si>
  <si>
    <t>In addition to a container inspection checklist do you have written procedures documenting how container inspections should be performed?
If no, skip question 85.</t>
  </si>
  <si>
    <t>1. Procedures for inspecting a container to make sure it is clear of contraband</t>
  </si>
  <si>
    <t>2. Procedures for inspecting a container to make sure it is clear of plant, animal or other biological matter</t>
  </si>
  <si>
    <t>3. Procedures for sealing a container</t>
  </si>
  <si>
    <t>Is your supply chain security/CTPAT program designed with, supported by, and implemented by, an appropriate written review component that holds specific personnel accountable for their responsibilities, and all security procedures, outlines by the security program?</t>
  </si>
  <si>
    <t xml:space="preserve">Is your CTPAT POC (point of contact) knowledgeable about CTPAT program requirements? </t>
  </si>
  <si>
    <t>Does your CTPAT POC provide regular updates to upper management on issues related to the CTPAT program (including updated requirements, the progress or outcomes of audits, security-related exercises, and CTPAT validations)?</t>
  </si>
  <si>
    <t>Is user access restricted based on job description or assigned duties?
If no, skip question 56</t>
  </si>
  <si>
    <t>2. SOCIAL COMPLIANCE</t>
  </si>
  <si>
    <t>3. FORCED LABOR</t>
  </si>
  <si>
    <t>4. PHYSICAL SECURITY</t>
  </si>
  <si>
    <t>5. PHYSICAL ACCESS SECURITY</t>
  </si>
  <si>
    <t xml:space="preserve">6. PERSONNEL SECURITY </t>
  </si>
  <si>
    <t>7. SECURITY TRAINING AND THREAT AWARENESS</t>
  </si>
  <si>
    <t>8. INFORMATION TECHNOLOGY SECURITY</t>
  </si>
  <si>
    <t>9. PROCEDURAL SECURITY</t>
  </si>
  <si>
    <t>10. CONVEYANCE SECURITY</t>
  </si>
  <si>
    <t>11. BUSINESS PARTNER SECURITY</t>
  </si>
  <si>
    <t>12. AGRICULTURAL SECURITY</t>
  </si>
  <si>
    <t>MUST</t>
  </si>
  <si>
    <t>CONDITIONAL</t>
  </si>
  <si>
    <t>Must/Conditional</t>
  </si>
  <si>
    <t>13. CONTAINER SECURITY</t>
  </si>
  <si>
    <t>14. SECURITY VISION/RESPONSIBILITIES AND RISK ASSESSMENT</t>
  </si>
  <si>
    <t xml:space="preserve">Has your factory been audited for CTPAT in the last 6 months by a 3rd party monitoring firm, such as: Arche, BV, ELEVATE, Intertek, SGS, TUV, UL? </t>
  </si>
  <si>
    <t>ONBOARDING QUESTIONNAIRE</t>
  </si>
  <si>
    <t>What type of physical barriers does the facility have that guard against unauthorized access? (Select "Yes" to all  that apply)</t>
  </si>
  <si>
    <t xml:space="preserve">6. We have no physical barriers to prevent unauthorized access. </t>
  </si>
  <si>
    <t>1.That access to the locations where the technologies controlled or managed is limited to authorized personnel</t>
  </si>
  <si>
    <t>2.  That procedures that have been implemented to test/inspect the technology on a regular basis</t>
  </si>
  <si>
    <t>If camera systems are deployed, are periodic, random reviews of the camera footage conducted (by management, security, or other designated personnel), to verify that cargo security procedures are being properly followed in accordance with the law?
If no, skip question 21.</t>
  </si>
  <si>
    <t>4. There is no employee ID system</t>
  </si>
  <si>
    <t xml:space="preserve">Are your processes for verifying application information documented in written Human Resources procedures? </t>
  </si>
  <si>
    <t>Is there an employee code of conduct that includes expectations and defines acceptable behaviors, penalties, and disciplinary procedures?</t>
  </si>
  <si>
    <t>Which of the following personnel receive periodic, specialized security training?
If no specialized security training is provided, skip question 44</t>
  </si>
  <si>
    <t>3. Logistics and transportation personnel</t>
  </si>
  <si>
    <t>5. How to check naturally occurring compartments for contraband during container or truck inspection</t>
  </si>
  <si>
    <t>6. Cybersecurity including password protection and computer/systems access</t>
  </si>
  <si>
    <t>3. Computers are not connected to the internet</t>
  </si>
  <si>
    <t>4. Personal flash drives are not permitted to be used with company computers</t>
  </si>
  <si>
    <t>5. Training on how to recognize and deal with phishing attempts</t>
  </si>
  <si>
    <t>Is a system in place to identify the abuse of it, including improper access, tampering or altering of business data?</t>
  </si>
  <si>
    <t>Are regular inventories performed to account for all media, hardware, or other IT (Information Technology) equipment (i.e. hard drives, removable drives, CD-ROMs or cd-r disks, DVD's or US drives) containing sensitive information regarding the import/export process?</t>
  </si>
  <si>
    <t>Are procedures in place to identify, challenge and address unauthorized/unidentified persons?</t>
  </si>
  <si>
    <t>Are all shortages, overages and other discrepancies resolved and/or investigated?</t>
  </si>
  <si>
    <t>For your supply chain business partners such as truckers, freight forwarders, customs broker, and the like; How do you ensure they maintain supply chain security practices that meet or excel CTPAT minimum security criteria? (select all that apply)</t>
  </si>
  <si>
    <r>
      <t>Do you utilize an off-site 3rd party</t>
    </r>
    <r>
      <rPr>
        <sz val="11"/>
        <rFont val="Calibri"/>
        <family val="2"/>
        <scheme val="minor"/>
      </rPr>
      <t xml:space="preserve"> monitoring</t>
    </r>
    <r>
      <rPr>
        <sz val="11"/>
        <color theme="1"/>
        <rFont val="Calibri"/>
        <family val="2"/>
        <scheme val="minor"/>
      </rPr>
      <t xml:space="preserve"> station for your alarm, CCTV, or other security system?</t>
    </r>
  </si>
  <si>
    <t>Do you screen and monitor business partners (including freight forwarders and truckers) to ensure they have supply chain security practices that meet or exceed CTPAT requirements?
1. We screen new partners only
2. We screen new partners and annually monitor exiting partners
3. We do not have a screening process for business partners
If 3, skip question 74</t>
  </si>
  <si>
    <t>How do you screen prospective employees?
1. We verify application information such as employment history and education.
2. In addition to verifying application information such as employment history and education, we also conduct background checks, verifying identity and criminal records.
3. We do not screen prospective employees.</t>
  </si>
  <si>
    <t>How often do you review and update your security technology policies and procedures?
1. At least once a year
2. Less than once a year</t>
  </si>
  <si>
    <t>How do you verify compliance with security work instructions?
1.  Security personnel are audited for compliance with work instructions.
2.  We do not verify compliance with security work instruction.</t>
  </si>
  <si>
    <t>How often do employees receive security training?
1. Once a year
2. More than once a year
3. Once every two years or more</t>
  </si>
  <si>
    <t>How often do you review and update your cybersecurity policies and procedures?
1. At least once a year
2. Less than once a year</t>
  </si>
  <si>
    <t>How often do you test for vulnerabilities in your IT (Information Technology) system?
1. Several times a year
2. Once a year
3. Once every few years</t>
  </si>
  <si>
    <t>Are employees who use personal devices to conduct company business required to ensure all such devices adhere to the company's cybersecurity policies and procedures, such as regular security updates and a method to securely access the company's network?
1. Yes
2. No
3. Employees do not use personal devices to conduct company business</t>
  </si>
  <si>
    <t>How do you dispose of old computer equipment containing hard drives?
1. We have a professional company sanitize hard drives prior to destruction
2. We sanitize hard drives ourselves before disposing of them
3. We dispose of hard drives without sanitizing them</t>
  </si>
  <si>
    <t>What action do you take if supply chain security weaknesses are discovered during a visit or a questionnaire of a supply chain partner?
1. We note their score but do not work with the supply chain partner to improve their processes in anyway
2. We work with the supply chain security partner to strengthen their supply chain security process</t>
  </si>
  <si>
    <t xml:space="preserve">How do you prevent pest contamination in the WPM (wood packaging material) of your shipments? 
1. We do nothing to prevent pest contamination in our shipments
2. We only use pallets or other WPM (wood packaging material) that have a valid international plant protection convention (IPPC) stamp from a certified supplier
</t>
  </si>
  <si>
    <t>For which shipments do you utilize WPM (wood packaging material) with a valid IPPC stamp?
1. International shipments only
2. Domestic shipments only
3. All shipments where WPM is required</t>
  </si>
  <si>
    <t>2. We ask our supply chain partners to complete a supply security.</t>
  </si>
  <si>
    <t>3. We visit all of our supply chain partners to verify their supply chain security performance.</t>
  </si>
  <si>
    <t>4. We stipulate supply chain security practices in contracts.</t>
  </si>
  <si>
    <t>1. We verify that our supply chain partners meet or exceed CTPAT supply chain security criteria.</t>
  </si>
  <si>
    <t>13. Plastic mixing</t>
  </si>
  <si>
    <t>14. Polishing</t>
  </si>
  <si>
    <t>15. Silk printing</t>
  </si>
  <si>
    <t>16. Spraying</t>
  </si>
  <si>
    <t>3.  Access to sensitive areas is not physically restricted, however pictures of personnel that are allowed in an area are posted.</t>
  </si>
  <si>
    <t>Are you currently CTPAT certified by SCAN (Supplier Compliance Audit Network)? If yes, please attach the certificate or a screen shot from the SCAN platform, with a visible ID number that is searchable.</t>
  </si>
  <si>
    <t>Do you ensure goods exported to the U.S.A. are not produced or manufactured (wholly or in part/using components) with forced, imprisoned, indentured, or child labor? (If no, skip question 11)</t>
  </si>
  <si>
    <t>If you answered "YES" to the previous question, do you have a documented social compliance program that addresses how you ensure goods and components are not made by forced labor? Please attach a copy of the documented program.</t>
  </si>
  <si>
    <t>Do you have written policies and procedures governing the use and maintenance of alarm, CCTV (closed circuit television),and other security systems? 
If yes, answer question 15. If no, skip question 15.</t>
  </si>
  <si>
    <t>3. Other (explain in comment column)</t>
  </si>
  <si>
    <t xml:space="preserve">Is access to sensitive areas such as server rooms, finished good areas, etc., restricted based on job description or assigned duties?
If no, skip question 26. </t>
  </si>
  <si>
    <t>1. Yes, we have a separate trucker log and visitor log.</t>
  </si>
  <si>
    <t xml:space="preserve">2. No, we record truckers and visitors in the same log. </t>
  </si>
  <si>
    <t>1. GENERAL</t>
  </si>
  <si>
    <t>1.GENERAL</t>
  </si>
  <si>
    <t>SECTION</t>
  </si>
  <si>
    <t>4. New employees do not receive any security training.</t>
  </si>
  <si>
    <r>
      <t xml:space="preserve">       Email the completed questionnaire and any attachements to:  </t>
    </r>
    <r>
      <rPr>
        <b/>
        <sz val="12"/>
        <color rgb="FFFF0000"/>
        <rFont val="Segoe UI"/>
        <family val="2"/>
      </rPr>
      <t>tradecompliance@harborfreight.com</t>
    </r>
  </si>
  <si>
    <r>
      <t xml:space="preserve">INSTRUCTIONS: Please select the drop down box in Column D to select YES/NO/Number.  Or, you can type the word YES/NO(capital letters)/Number.
                           NOTE: All </t>
    </r>
    <r>
      <rPr>
        <b/>
        <sz val="12"/>
        <color rgb="FFFF0000"/>
        <rFont val="Segoe UI"/>
        <family val="2"/>
      </rPr>
      <t>RED</t>
    </r>
    <r>
      <rPr>
        <b/>
        <sz val="12"/>
        <color rgb="FF0070C0"/>
        <rFont val="Segoe UI"/>
        <family val="2"/>
      </rPr>
      <t xml:space="preserve"> outline cells MUST have a response. 
                          </t>
    </r>
  </si>
  <si>
    <t>What are the physical characteristics of your factory? 
1. Our factory has many separate buildings and is surrounded by a fence.
2. Our factory is an industrial park surrounded by a fence. We occupy one or more buildings in the industrial park. There is no fence between our factory and the other factories in the industrial park.
3. Our factory has one building surrounded by a fence.
4. Our factory has one building without a fence.
5. Our factory is one or more floors of a building we share with other companies.</t>
    <phoneticPr fontId="26" type="noConversion"/>
  </si>
  <si>
    <t>文件号</t>
    <phoneticPr fontId="26" type="noConversion"/>
  </si>
  <si>
    <t>国家和邮编</t>
    <phoneticPr fontId="26" type="noConversion"/>
  </si>
  <si>
    <t>完成日期</t>
    <phoneticPr fontId="26" type="noConversion"/>
  </si>
  <si>
    <t>工厂有宿舍吗？</t>
    <phoneticPr fontId="26" type="noConversion"/>
  </si>
  <si>
    <t>之前是否接受过 C-TPAT 审核？</t>
  </si>
  <si>
    <t>2.社会责任</t>
    <phoneticPr fontId="26" type="noConversion"/>
  </si>
  <si>
    <t>5.锻造</t>
  </si>
  <si>
    <t>15.丝印</t>
  </si>
  <si>
    <t>2.电镀</t>
    <phoneticPr fontId="26" type="noConversion"/>
  </si>
  <si>
    <t>4.研磨</t>
    <phoneticPr fontId="26" type="noConversion"/>
  </si>
  <si>
    <t>6.钢板冲压</t>
    <phoneticPr fontId="26" type="noConversion"/>
  </si>
  <si>
    <t>3.酸洗</t>
    <phoneticPr fontId="26" type="noConversion"/>
  </si>
  <si>
    <t>9.缝纫</t>
    <phoneticPr fontId="26" type="noConversion"/>
  </si>
  <si>
    <t>10.钻孔</t>
    <phoneticPr fontId="26" type="noConversion"/>
  </si>
  <si>
    <t>14.抛光</t>
    <phoneticPr fontId="26" type="noConversion"/>
  </si>
  <si>
    <t>16.喷涂</t>
    <phoneticPr fontId="26" type="noConversion"/>
  </si>
  <si>
    <t>4. 物理安全</t>
  </si>
  <si>
    <t>2. 上锁的大门</t>
  </si>
  <si>
    <t>4. 与其他工厂共用一个建筑物</t>
    <phoneticPr fontId="26" type="noConversion"/>
  </si>
  <si>
    <t>6. 没有物理障碍来防止未经授权的访问。</t>
    <phoneticPr fontId="26" type="noConversion"/>
  </si>
  <si>
    <t>4. 记录检查和性能测试的结果</t>
  </si>
  <si>
    <t>5. 如果需要采取纠正措施，应尽快实施并记录纠正措施</t>
  </si>
  <si>
    <t>7. 以上都不是</t>
  </si>
  <si>
    <t>所有安全技术基础设施是否都受到物理保护，不会受到未经授权的访问？</t>
    <phoneticPr fontId="26" type="noConversion"/>
  </si>
  <si>
    <t>如果配备了摄像系统，它们是否能够覆盖与进出口流程相关的关键设施区域？</t>
  </si>
  <si>
    <t>车辆或人员进出的大门是否有人值守或监控？</t>
  </si>
  <si>
    <t>5. 物理访问安全</t>
  </si>
  <si>
    <t>如何识别员工（勾选所有适用项）？</t>
  </si>
  <si>
    <t>2. 制服</t>
  </si>
  <si>
    <t>3. 其他（在评论栏中说明）</t>
    <phoneticPr fontId="26" type="noConversion"/>
  </si>
  <si>
    <t>1. ID 卡</t>
    <phoneticPr fontId="26" type="noConversion"/>
  </si>
  <si>
    <t>4. 没有员工ID系统</t>
    <phoneticPr fontId="26" type="noConversion"/>
  </si>
  <si>
    <t>3. 进入敏感区域不受物理限制，但张贴允许进入区域的人员照片。</t>
  </si>
  <si>
    <t>你们如何限制对敏感区域的访问？</t>
    <phoneticPr fontId="26" type="noConversion"/>
  </si>
  <si>
    <t>1. ID 卡也是授予或限制进入敏感区域的电子钥匙。</t>
    <phoneticPr fontId="26" type="noConversion"/>
  </si>
  <si>
    <t>4. 不限制进入敏感区域。</t>
    <phoneticPr fontId="26" type="noConversion"/>
  </si>
  <si>
    <t>当员工离开公司时，你们是否取消了对物理和网络区域的访问权限？</t>
    <phoneticPr fontId="26" type="noConversion"/>
  </si>
  <si>
    <t>1. 是的，我们有单独的卡车司机日志和访客日志。</t>
  </si>
  <si>
    <t>2. 不，我们将卡车司机和访客记录在同一个日志中。</t>
  </si>
  <si>
    <t>1. 访问日期</t>
  </si>
  <si>
    <t>2. 访客姓名</t>
  </si>
  <si>
    <t>4. 到达时间</t>
  </si>
  <si>
    <t>3. 带照片的ID卡</t>
    <phoneticPr fontId="26" type="noConversion"/>
  </si>
  <si>
    <t>1. 司机姓名</t>
  </si>
  <si>
    <t>2. 到达日期/时间</t>
  </si>
  <si>
    <t>提货日志是否妥善保管，司机无法访问？</t>
    <phoneticPr fontId="26" type="noConversion"/>
  </si>
  <si>
    <t>6. 人员安全</t>
  </si>
  <si>
    <t>你们验证申请信息的流程是否记录在书面人力资源程序中？</t>
    <phoneticPr fontId="26" type="noConversion"/>
  </si>
  <si>
    <t>所有新员工都接受以下哪些领域的培训？</t>
  </si>
  <si>
    <t>所有员工都接受以下哪些领域的定期（可能是年度）培训？</t>
  </si>
  <si>
    <t>员工多久接受一次安全培训？
1. 一年一次
2. 一年不止一次
3. 每两年或更长时间一次</t>
    <phoneticPr fontId="26" type="noConversion"/>
  </si>
  <si>
    <t>1. 安全</t>
  </si>
  <si>
    <t>3、物流运输人员</t>
  </si>
  <si>
    <t>4. 以上都不是</t>
  </si>
  <si>
    <t>专业培训涵盖以下哪些领域？</t>
  </si>
  <si>
    <t>2. 识别可疑活动和安全事件的程序</t>
  </si>
  <si>
    <t>3. 可疑活动和安全事件的报告程序</t>
  </si>
  <si>
    <t>5. 如何在集装箱或卡车检查过程中检查天然隔间是否有违禁品</t>
  </si>
  <si>
    <t>6. 网络安全，包括密码保护和计算机/系统访问</t>
  </si>
  <si>
    <t>7. 摄像头、报警器、物理门禁系统等安防技术的运行</t>
  </si>
  <si>
    <t>8. 信息技术安全</t>
  </si>
  <si>
    <t>1. 防止恶意软件</t>
  </si>
  <si>
    <t>3. 用户访问控制和限制</t>
  </si>
  <si>
    <t>6. 使用个人设备连接到公司网络</t>
  </si>
  <si>
    <t>你们的网络安全政策涵盖以下哪些领域？</t>
    <phoneticPr fontId="26" type="noConversion"/>
  </si>
  <si>
    <t>4. 密码政策</t>
    <phoneticPr fontId="26" type="noConversion"/>
  </si>
  <si>
    <t>5. 远程连接</t>
    <phoneticPr fontId="26" type="noConversion"/>
  </si>
  <si>
    <t>7. 盗版软件</t>
    <phoneticPr fontId="26" type="noConversion"/>
  </si>
  <si>
    <t>8. 数据备份</t>
    <phoneticPr fontId="26" type="noConversion"/>
  </si>
  <si>
    <t>1. 定期更新的杀毒软件</t>
  </si>
  <si>
    <t>2. 防火墙</t>
  </si>
  <si>
    <t>4. 个人闪存盘不得与公司计算机一起使用</t>
  </si>
  <si>
    <t>你们使用以下哪项来防御恶意软件？</t>
    <phoneticPr fontId="26" type="noConversion"/>
  </si>
  <si>
    <t>3. 电脑没有连接到互联网</t>
    <phoneticPr fontId="26" type="noConversion"/>
  </si>
  <si>
    <t>1. 我们的系统定期备份到单独的服务器</t>
  </si>
  <si>
    <t>3. 我们无法恢复数据或更换 IT 系统</t>
  </si>
  <si>
    <t>2. 我们有一个远程的、云备份的，为我们生产环境准备的，可以在发生网络攻击时使用的系统</t>
    <phoneticPr fontId="26" type="noConversion"/>
  </si>
  <si>
    <t>如果发现漏洞，是否会尽快实施纠正措施？</t>
  </si>
  <si>
    <t>是否所有系统违规者都会因滥用行为受到适当的纪律处分？</t>
  </si>
  <si>
    <t>1. 单独分配的账户</t>
  </si>
  <si>
    <t>2. 复杂的登录密码或密码短语</t>
  </si>
  <si>
    <t>3. 生物识别技术</t>
  </si>
  <si>
    <t>5. 以上都不是</t>
  </si>
  <si>
    <t>4. 电子ID 卡</t>
    <phoneticPr fontId="26" type="noConversion"/>
  </si>
  <si>
    <t>以下哪些技术用于保护与公司软件系统的远程访问连接？</t>
  </si>
  <si>
    <t>2. VPN 或远程桌面</t>
  </si>
  <si>
    <t>3. 员工无法远程访问公司软件系统</t>
  </si>
  <si>
    <t>你们使用以下哪些来保护对公司软件系统的访问？</t>
    <phoneticPr fontId="26" type="noConversion"/>
  </si>
  <si>
    <t>9. 程序安全</t>
  </si>
  <si>
    <t>1. 保洁人员定期检查和清洁该区域</t>
  </si>
  <si>
    <t>3. 以上都不是</t>
  </si>
  <si>
    <t>1. 暂存/离场货物</t>
  </si>
  <si>
    <t>2. 采购订单</t>
  </si>
  <si>
    <t>3. 发给订舱代理/轮船公司/货代的舱单信息正确</t>
  </si>
  <si>
    <t>4. 我们不验证发送给订舱代理/轮船航线的舱单信息是否正确</t>
  </si>
  <si>
    <t>2. 我们交叉引用多个数据源（装箱单、采购订单、商业发票等）以验证数据是否准确</t>
    <phoneticPr fontId="26" type="noConversion"/>
  </si>
  <si>
    <t>1. 我们利用安全的电子数据向订舱代理发送/接收舱单数据</t>
    <phoneticPr fontId="26" type="noConversion"/>
  </si>
  <si>
    <t>装货前是否对货物进行计数和称重？</t>
  </si>
  <si>
    <t>1. 我们制定了报告事件的书面程序。</t>
  </si>
  <si>
    <t>2. 我们有一个既定的内部升级流程。</t>
  </si>
  <si>
    <t>3. 我们的书面程序有内部管理和外部执法机构的最新联系信息</t>
  </si>
  <si>
    <t>你们为应对任何供应链安全事件采取了以下哪些措施？</t>
    <phoneticPr fontId="26" type="noConversion"/>
  </si>
  <si>
    <t>1. 我们进行事后分析。</t>
  </si>
  <si>
    <t>2. 事后分析记录在案。</t>
  </si>
  <si>
    <t>3. 如果需要，可以与 Harbor Freight Tools 共享事后分析。</t>
  </si>
  <si>
    <t>发生潜在安全事件后，你们有哪些程序？</t>
    <phoneticPr fontId="26" type="noConversion"/>
  </si>
  <si>
    <t>10. 运输安全</t>
  </si>
  <si>
    <t>11. 商业伙伴安全</t>
  </si>
  <si>
    <t>1. 强迫劳动</t>
  </si>
  <si>
    <t>2. 网络安全</t>
  </si>
  <si>
    <t>你们筛选商业伙伴的目的是什么？ （选择所有符合条件的）</t>
    <phoneticPr fontId="26" type="noConversion"/>
  </si>
  <si>
    <t>对于你们的供应链业务合作伙伴，例如卡车司机、货运代理、报关行等；你们如何确保他们维持满足或优于 CTPAT 最低安全标准的供应链安全实践？ （选择所有符合条件的）</t>
    <phoneticPr fontId="26" type="noConversion"/>
  </si>
  <si>
    <t>12. 农业安全</t>
  </si>
  <si>
    <t>你们如何防止货物的 WPM（木质包装材料）中的害虫污染？
1. 我们没有采取任何措施来防止货物中的害虫污染
2. 我们只使用来自认证供应商的具有有效国际植物保护公约 (IPPC) 印章的托盘或其他 WPM（木质包装材料）</t>
    <phoneticPr fontId="26" type="noConversion"/>
  </si>
  <si>
    <t>使用带有有效 IPPC 印章的 WPM（木质包装材料）是否是你们书面程序的一部分？</t>
    <phoneticPr fontId="26" type="noConversion"/>
  </si>
  <si>
    <t>1.报警系统</t>
  </si>
  <si>
    <t>2. CCTV（闭路电视）</t>
  </si>
  <si>
    <t>4. 充足的照明可以看到院子的所有区域</t>
  </si>
  <si>
    <t>6. 上锁的大门</t>
  </si>
  <si>
    <t>13. 集装箱安全</t>
    <phoneticPr fontId="26" type="noConversion"/>
  </si>
  <si>
    <t>你们的集装箱存放区有以下哪项？</t>
    <phoneticPr fontId="26" type="noConversion"/>
  </si>
  <si>
    <t>1. 起落架</t>
  </si>
  <si>
    <t>2. 门</t>
  </si>
  <si>
    <t>3.右侧</t>
  </si>
  <si>
    <t>4.左侧</t>
  </si>
  <si>
    <t>11. 货柜号</t>
  </si>
  <si>
    <t>12. 检验日期</t>
  </si>
  <si>
    <t>13. 检验时间</t>
  </si>
  <si>
    <t>14. 进行检查的员工姓名</t>
  </si>
  <si>
    <t>15、监督检查的主管姓名</t>
  </si>
  <si>
    <t>你们的集装箱检查清单中包含以下哪些要点？</t>
    <phoneticPr fontId="26" type="noConversion"/>
  </si>
  <si>
    <t>9. 铅封验证</t>
    <phoneticPr fontId="26" type="noConversion"/>
  </si>
  <si>
    <t>你们的集装箱检查书面程序中包含以下哪些内容？</t>
    <phoneticPr fontId="26" type="noConversion"/>
  </si>
  <si>
    <t>是否有货物分批、验证、装载和密封的书面程序？</t>
    <phoneticPr fontId="26" type="noConversion"/>
  </si>
  <si>
    <t>14. 安全愿景/责任和风险评估</t>
    <phoneticPr fontId="26" type="noConversion"/>
  </si>
  <si>
    <t>你们的 CTPAT POC 是否定期向高层管理人员提供与 CTPAT 计划相关的问题（包括更新的要求、审核的进度或结果、安全相关的练习和 CTPAT 验证）？</t>
    <phoneticPr fontId="26" type="noConversion"/>
  </si>
  <si>
    <t>你们的 CTPAT POC（联系人）是否了解 CTPAT 计划要求？</t>
    <phoneticPr fontId="26" type="noConversion"/>
  </si>
  <si>
    <t>你们的供应链安全/CTPAT 计划是否由适合的书面审查组织设计、支持和实施，该组织要求特定人员对其职责，所有安全程序，安全计划的大纲负责？</t>
    <phoneticPr fontId="26" type="noConversion"/>
  </si>
  <si>
    <t>1.概况</t>
    <phoneticPr fontId="26" type="noConversion"/>
  </si>
  <si>
    <t>工厂目前是否获得了行业协会的认证，例如 amfori BSCI、Sedex、SA8000（社会责任国际）、ICTI、WRAP 等？
如果是，请附上证书或平台的屏幕截图。 对于 amfori BSCI 认证，请提供可在平台上搜索的 ID 号</t>
    <phoneticPr fontId="26" type="noConversion"/>
  </si>
  <si>
    <t>工厂在过去 6 个月内是否接受过第三方审计公司的 CTPAT 审核，例如：Arche、BV、ELEVATE、Intertek、SGS、TUV、UL？</t>
    <phoneticPr fontId="26" type="noConversion"/>
  </si>
  <si>
    <t>工厂目前是否通过了 SCAN（供应商合规审计网络）的 CTPAT 认证？ 如果是，请附上证书或 SCAN 平台的屏幕截图，并附上可搜索的可见 ID 号。</t>
    <phoneticPr fontId="26" type="noConversion"/>
  </si>
  <si>
    <t>你们是否确保出口到美国的商品不使用强迫、监禁、契约或童工生产或制造（全部或部分/使用组件）？ （如果否，请跳过第 11 题）</t>
    <phoneticPr fontId="26" type="noConversion"/>
  </si>
  <si>
    <t>5. 在与其他公司合用的建筑物中拥有 1 层或多层</t>
    <phoneticPr fontId="26" type="noConversion"/>
  </si>
  <si>
    <t>2. 已实施定期测试/检查技术的程序</t>
    <phoneticPr fontId="26" type="noConversion"/>
  </si>
  <si>
    <t>3. 检查包括验证所有设备是否正常工作，如果正常，设备位置是否正确</t>
    <phoneticPr fontId="26" type="noConversion"/>
  </si>
  <si>
    <t>设施内外是否提供足够的照明，尤其是入口、出口、货物装卸和储存区、围栏线和停车场？</t>
    <phoneticPr fontId="26" type="noConversion"/>
  </si>
  <si>
    <t>是否根据工作描述或分配的职责限制了对服务器机房、成品区域等敏感区域的访问？
如果否，请跳过第 26 题。</t>
    <phoneticPr fontId="26" type="noConversion"/>
  </si>
  <si>
    <t>你们的访客日志中包含以下哪些元素（选中所有适用项）？</t>
    <phoneticPr fontId="26" type="noConversion"/>
  </si>
  <si>
    <t>你们的卡车司机日志中包含以下哪些元素（选中所有适用项）？</t>
    <phoneticPr fontId="26" type="noConversion"/>
  </si>
  <si>
    <t>你们是否有针对安保人员的书面工作指示？</t>
    <phoneticPr fontId="26" type="noConversion"/>
  </si>
  <si>
    <t>访客、供应商和卡车司机 带照片 ID 卡 是否在进入时出示并登记？</t>
    <phoneticPr fontId="26" type="noConversion"/>
  </si>
  <si>
    <t>你们如何筛选潜在员工？
1. 我们核实工作经历和学历等申请信息。
2. 除了核实工作经历和学历等申请信息外，我们还会进行背景调查，核实身份和犯罪记录。
3. 我们不筛选潜在员工。</t>
    <phoneticPr fontId="26" type="noConversion"/>
  </si>
  <si>
    <t>1. 可疑人员和事件报告程序</t>
    <phoneticPr fontId="26" type="noConversion"/>
  </si>
  <si>
    <t>3. 网络安全</t>
    <phoneticPr fontId="26" type="noConversion"/>
  </si>
  <si>
    <t>4、新员工未接受任何安全培训</t>
    <phoneticPr fontId="26" type="noConversion"/>
  </si>
  <si>
    <t>2. 有关设施访问的程序，例如ID 卡和限制区域</t>
    <phoneticPr fontId="26" type="noConversion"/>
  </si>
  <si>
    <t>？</t>
    <phoneticPr fontId="26" type="noConversion"/>
  </si>
  <si>
    <t>?</t>
    <phoneticPr fontId="26" type="noConversion"/>
  </si>
  <si>
    <t>4. 以上都没有</t>
    <phoneticPr fontId="26" type="noConversion"/>
  </si>
  <si>
    <t>4. 在集装箱检查期间识别隐藏的隔间</t>
    <phoneticPr fontId="26" type="noConversion"/>
  </si>
  <si>
    <t>8. 以上都没有</t>
    <phoneticPr fontId="26" type="noConversion"/>
  </si>
  <si>
    <t>你们是否制定了网络安全政策？
如果否，请跳过第 46 和 47 题。</t>
    <phoneticPr fontId="26" type="noConversion"/>
  </si>
  <si>
    <t>9. 媒介和硬件</t>
    <phoneticPr fontId="26" type="noConversion"/>
  </si>
  <si>
    <t>10. 以上都没有</t>
    <phoneticPr fontId="26" type="noConversion"/>
  </si>
  <si>
    <t>6. 以上都没有</t>
    <phoneticPr fontId="26" type="noConversion"/>
  </si>
  <si>
    <t>如果确实发生数据泄露，你们将使用哪些方法来恢复或替换 IT（信息技术）系统和数据？</t>
    <phoneticPr fontId="26" type="noConversion"/>
  </si>
  <si>
    <t>是否有系统来识别滥用情况，包括不当访问、篡改或更改业务数据？</t>
    <phoneticPr fontId="26" type="noConversion"/>
  </si>
  <si>
    <t>用户访问是否根据职位描述或分配的职责而受到限制？
如果否，请跳过第 56 题</t>
    <phoneticPr fontId="26" type="noConversion"/>
  </si>
  <si>
    <t>员工离职时是否删除了计算机和网络访问权限？</t>
    <phoneticPr fontId="26" type="noConversion"/>
  </si>
  <si>
    <t>员工行为准则是否有包含预期，可接受的行为和处罚的定义，纪律程序？</t>
    <phoneticPr fontId="26" type="noConversion"/>
  </si>
  <si>
    <t xml:space="preserve">3. 参与AEO </t>
    <phoneticPr fontId="26" type="noConversion"/>
  </si>
  <si>
    <t>2. 我们要求我们的供应链合作伙伴达到供应链安全。</t>
    <phoneticPr fontId="26" type="noConversion"/>
  </si>
  <si>
    <t xml:space="preserve">如果在对供应链合作伙伴的访问或问卷调查中发现供应链安全漏洞，你们会采取什么行动？
1. 我们注意到他们的分数，但无论如何不与供应链合作伙伴合作改进他们的流程
2. 我们与供应链安全合作伙伴合作，加强他们的供应链安全流程
</t>
    <phoneticPr fontId="26" type="noConversion"/>
  </si>
  <si>
    <t>7. 以上都没有</t>
    <phoneticPr fontId="26" type="noConversion"/>
  </si>
  <si>
    <t>5.前壁</t>
    <phoneticPr fontId="26" type="noConversion"/>
  </si>
  <si>
    <t>10. 农业评估</t>
    <phoneticPr fontId="26" type="noConversion"/>
  </si>
  <si>
    <t>8.门锁/搭扣</t>
    <phoneticPr fontId="26" type="noConversion"/>
  </si>
  <si>
    <t>6.天花板/顶部</t>
    <phoneticPr fontId="26" type="noConversion"/>
  </si>
  <si>
    <t>7.地板</t>
    <phoneticPr fontId="26" type="noConversion"/>
  </si>
  <si>
    <t>16. 以上都没有，或者我们没有使用集装箱检查清单</t>
    <phoneticPr fontId="26" type="noConversion"/>
  </si>
  <si>
    <t>除了集装箱检查清单之外，你们是否有书面程序记录应该如何进行集装箱检查？
如果否，请跳过第 85 题。</t>
    <phoneticPr fontId="26" type="noConversion"/>
  </si>
  <si>
    <t>1. 检查集装箱以确保其没有违禁品的程序</t>
    <phoneticPr fontId="26" type="noConversion"/>
  </si>
  <si>
    <t>2. 检查集装箱以确保其没有植物、动物或其他生物物质的程序</t>
    <phoneticPr fontId="26" type="noConversion"/>
  </si>
  <si>
    <t>供应商调查问卷</t>
    <phoneticPr fontId="26" type="noConversion"/>
  </si>
  <si>
    <t>省市</t>
    <phoneticPr fontId="26" type="noConversion"/>
  </si>
  <si>
    <t>路名地址</t>
    <phoneticPr fontId="26" type="noConversion"/>
  </si>
  <si>
    <t>编写人姓名</t>
    <phoneticPr fontId="26" type="noConversion"/>
  </si>
  <si>
    <t>编写人职位</t>
    <phoneticPr fontId="26" type="noConversion"/>
  </si>
  <si>
    <t>传真</t>
    <phoneticPr fontId="26" type="noConversion"/>
  </si>
  <si>
    <t>邮件</t>
    <phoneticPr fontId="26" type="noConversion"/>
  </si>
  <si>
    <t>电话</t>
    <phoneticPr fontId="26" type="noConversion"/>
  </si>
  <si>
    <t>操作说明： 请在D列的下拉框里选“是/否/数字”。或者，你也可键入“是/否（大写）/数字”。 注意：所有红色边框的单元格必须有答复。</t>
    <phoneticPr fontId="26" type="noConversion"/>
  </si>
  <si>
    <t>把完整的问卷调查和附件邮件发送到 tradecompliance@harborfreight.com</t>
    <phoneticPr fontId="26" type="noConversion"/>
  </si>
  <si>
    <t>问题</t>
    <phoneticPr fontId="26" type="noConversion"/>
  </si>
  <si>
    <t xml:space="preserve">工厂的物理特征是什么？
1. 我厂有许多独立的建筑物，有围栏包围。
2. 我厂在有围栏包围的工业园区内，占据一栋或多栋建筑，与工业园区内其他工厂之间没有围栏。
3. 我厂有一栋被围栏包围的建筑物。
4. 我厂有一栋无围栏的建筑物。
5. 我厂在与其他公司合用的1栋建筑物中拥有 1 层或多层。
</t>
    <phoneticPr fontId="26" type="noConversion"/>
  </si>
  <si>
    <t>8.油漆</t>
    <phoneticPr fontId="26" type="noConversion"/>
  </si>
  <si>
    <t>12.注塑</t>
    <phoneticPr fontId="26" type="noConversion"/>
  </si>
  <si>
    <t>11 检验</t>
    <phoneticPr fontId="26" type="noConversion"/>
  </si>
  <si>
    <t>1.大件焊接</t>
    <phoneticPr fontId="26" type="noConversion"/>
  </si>
  <si>
    <t>7.小件焊接</t>
    <phoneticPr fontId="26" type="noConversion"/>
  </si>
  <si>
    <t>工厂有以下哪些制造流程？ 选择所有适用并在”评论“栏中填写未列出的内容。</t>
    <phoneticPr fontId="26" type="noConversion"/>
  </si>
  <si>
    <t>13.塑料粒子混料</t>
    <phoneticPr fontId="26" type="noConversion"/>
  </si>
  <si>
    <t>3.强迫劳动</t>
    <phoneticPr fontId="26" type="noConversion"/>
  </si>
  <si>
    <t>是否每年审查授权访问以确保对敏感系统的访问基于工作要求？</t>
    <phoneticPr fontId="26" type="noConversion"/>
  </si>
  <si>
    <t>如果你们对上一个问题回答“是”，你们是否有关于社会责任的程序文件来确保商品和组件不是由强迫劳动制造的？ 请附上该文件。</t>
    <phoneticPr fontId="26" type="noConversion"/>
  </si>
  <si>
    <t>1. 墙/围栏包围的整个设施</t>
    <phoneticPr fontId="26" type="noConversion"/>
  </si>
  <si>
    <t>3. 门卫</t>
    <phoneticPr fontId="26" type="noConversion"/>
  </si>
  <si>
    <t>工厂设置何种类型的物理障碍来阻止未经授权的访问？ （对所有适用的选择“是”）</t>
    <phoneticPr fontId="26" type="noConversion"/>
  </si>
  <si>
    <t xml:space="preserve">你们是否有关于警报、闭路电视和其他安全系统的使用和维护的书面政策和程序？
如果是，请回答第 15 题。如果不是，请跳过第 15 题。
</t>
    <phoneticPr fontId="26" type="noConversion"/>
  </si>
  <si>
    <t>你们是否用厂外的第三方来监控警报、闭路电视，或其他安全系统？</t>
    <phoneticPr fontId="26" type="noConversion"/>
  </si>
  <si>
    <t>书面程序涵盖以下哪些领域？</t>
    <phoneticPr fontId="26" type="noConversion"/>
  </si>
  <si>
    <t>1. 对技术控制或管理地点的访问仅限于授权人员</t>
    <phoneticPr fontId="26" type="noConversion"/>
  </si>
  <si>
    <t>你们是否有规定相关功能和身份验证的书面程序，包括但不限于安全代码更改、增加或减少授权人员、密码修改以及系统访问和拒绝？</t>
    <phoneticPr fontId="26" type="noConversion"/>
  </si>
  <si>
    <t>你们多久审查和更新一次安全技术政策和程序？
1. 至少一年一次
2. 少于一年一次</t>
    <phoneticPr fontId="26" type="noConversion"/>
  </si>
  <si>
    <t>如果部署了摄像系统，是否（由管理人员、安保人员或其他指定人员）对摄像镜头进行定期、随机检查，以核实货物安全程序是否依法得到正确的遵照执行？
如果否，请跳过第 21 题。</t>
    <phoneticPr fontId="26" type="noConversion"/>
  </si>
  <si>
    <t>随机检查的结果是否以书面形式总结，包括采取的任何纠正措施，并保存足够的时间（出于审计目的）？</t>
    <phoneticPr fontId="26" type="noConversion"/>
  </si>
  <si>
    <t>6. 这些检查结果的文件应保存足够的时间（出于审计目的）</t>
    <phoneticPr fontId="26" type="noConversion"/>
  </si>
  <si>
    <t>2. 敏感区域被锁定，可以进入这些区域的员工有钥匙进入。</t>
    <phoneticPr fontId="26" type="noConversion"/>
  </si>
  <si>
    <t>是否为货运卡车司机和访客的进入保留了两个单独的进出日志？</t>
    <phoneticPr fontId="26" type="noConversion"/>
  </si>
  <si>
    <t>5. 公司联络人</t>
    <phoneticPr fontId="26" type="noConversion"/>
  </si>
  <si>
    <t>6. 离开时间</t>
    <phoneticPr fontId="26" type="noConversion"/>
  </si>
  <si>
    <t>7. 离开时铅封号</t>
    <phoneticPr fontId="26" type="noConversion"/>
  </si>
  <si>
    <t>3. 卡车公司名称</t>
    <phoneticPr fontId="26" type="noConversion"/>
  </si>
  <si>
    <t>4. 车牌号</t>
    <phoneticPr fontId="26" type="noConversion"/>
  </si>
  <si>
    <t>5. 箱号</t>
    <phoneticPr fontId="26" type="noConversion"/>
  </si>
  <si>
    <t>你们如何验证是否符合安全工作指示？
1. 对安保人员是否遵守工作指示进行核实。
2. 我们不核实是否符合安全工作指示。</t>
    <phoneticPr fontId="26" type="noConversion"/>
  </si>
  <si>
    <t>是否有下发和收回 ID 卡和设备访问权限的书面程序？</t>
    <phoneticPr fontId="26" type="noConversion"/>
  </si>
  <si>
    <t>员工和工厂签署的员工行为准则是否存档？</t>
    <phoneticPr fontId="26" type="noConversion"/>
  </si>
  <si>
    <t>7. 安全培训和危险意识</t>
    <phoneticPr fontId="26" type="noConversion"/>
  </si>
  <si>
    <t>2、装箱及仓储人员</t>
    <phoneticPr fontId="26" type="noConversion"/>
  </si>
  <si>
    <t>1. 保护物理设施访问控制</t>
    <phoneticPr fontId="26" type="noConversion"/>
  </si>
  <si>
    <t>以下哪些人员接受了定期的专业安全培训？
如果没有提供专门的安全培训，请跳过 第44题</t>
    <phoneticPr fontId="26" type="noConversion"/>
  </si>
  <si>
    <t>2. 数据泄露</t>
    <phoneticPr fontId="26" type="noConversion"/>
  </si>
  <si>
    <t>你们多久审查和更新一次网络安全政策和程序？
1. 至少一年一次
2. 少于一年一次</t>
    <phoneticPr fontId="26" type="noConversion"/>
  </si>
  <si>
    <t>5. 培训如何识别和处理网络钓鱼陷阱</t>
    <phoneticPr fontId="26" type="noConversion"/>
  </si>
  <si>
    <t>你们多久测试一次 IT（信息技术）系统中的漏洞？
1. 一年多次
2. 一年一次
3. 每隔几年一次</t>
    <phoneticPr fontId="26" type="noConversion"/>
  </si>
  <si>
    <t>1. 双重/多重认证系统</t>
    <phoneticPr fontId="26" type="noConversion"/>
  </si>
  <si>
    <t>使用个人设备开展公司业务的员工，是否需要确保所有此类设备遵守公司的网络安全政策和程序，例如定期安全更新和安全访问公司网络的方法？
1. 是
2. 否
3. 员工不使用个人设备开展公司业务</t>
    <phoneticPr fontId="26" type="noConversion"/>
  </si>
  <si>
    <t>是否定期盘点包含有关导入导出敏感信息的所有媒介、硬件或其他 IT设备（即硬盘驱动器、可移动驱动器、CD-ROM 或 cd-r 磁盘、DVD 或美国驱动器）？</t>
    <phoneticPr fontId="26" type="noConversion"/>
  </si>
  <si>
    <t>你们如何处理包含硬盘驱动器的旧计算机设备？
1. 我们有专业的公司在销毁前对硬盘进行清理
2. 我们在处理硬盘之前自己对硬盘进行清理
3. 我们在不清理的情况下丢弃硬盘</t>
    <phoneticPr fontId="26" type="noConversion"/>
  </si>
  <si>
    <t>你们用什么方法来确保货物中转区域和周边区域没有可见的害虫污染？</t>
    <phoneticPr fontId="26" type="noConversion"/>
  </si>
  <si>
    <t>2. 使用动物和昆虫诱捕器和/或诱捕或杀死害虫</t>
    <phoneticPr fontId="26" type="noConversion"/>
  </si>
  <si>
    <t>是否有程序来识别、盘问和上报未经授权/身份不明的人？</t>
    <phoneticPr fontId="26" type="noConversion"/>
  </si>
  <si>
    <t>你们如何确保运输文件上所有信息清晰、完整、准确，并防止替换、丢失或引用错误信息？</t>
    <phoneticPr fontId="26" type="noConversion"/>
  </si>
  <si>
    <t>3. 我们使用原始文件的电子文档来确保清晰度</t>
    <phoneticPr fontId="26" type="noConversion"/>
  </si>
  <si>
    <t>4. 我们使用日期可见多人可用的软件，以确保文件按时传输</t>
    <phoneticPr fontId="26" type="noConversion"/>
  </si>
  <si>
    <t>以下哪项交叉引用以确保传输给货运代理、订舱代理或轮船公司的舱单数据是正确的？</t>
    <phoneticPr fontId="26" type="noConversion"/>
  </si>
  <si>
    <t>是否对所有少装、多装和其他差异进行处理和调查？</t>
    <phoneticPr fontId="26" type="noConversion"/>
  </si>
  <si>
    <t>如果发现可信或检测到对货物或运输工具的安全构成威胁，是否会对供应链中的每个合作伙伴以及所有执法机构立即并酌情发出警报？</t>
    <phoneticPr fontId="26" type="noConversion"/>
  </si>
  <si>
    <t>你们是否筛选和监督业务合作伙伴（包括货运代理和卡车司机）以确保他们供应链的安全实践符合或超过 CTPAT 要求？
1. 我们只筛选新的合作伙伴
2. 我们筛选新合作伙伴并每年监督现有合作伙伴
3. 我们没有商业伙伴的筛选流程
如果是 3，请跳过第 74 题</t>
    <phoneticPr fontId="26" type="noConversion"/>
  </si>
  <si>
    <t>筛选和/或监督业务合作伙伴的流程是否记录在案？</t>
    <phoneticPr fontId="26" type="noConversion"/>
  </si>
  <si>
    <t>4. 恐怖主义资助</t>
    <phoneticPr fontId="26" type="noConversion"/>
  </si>
  <si>
    <t>1. 我们验证我们的供应链合作伙伴是否达到或超过 CTPAT 供应链安全标准。</t>
    <phoneticPr fontId="26" type="noConversion"/>
  </si>
  <si>
    <t>3. 我们拜访了我们的所有供应链合作伙伴，以验证他们的供应链安全表现。</t>
    <phoneticPr fontId="26" type="noConversion"/>
  </si>
  <si>
    <t>4. 我们在合同中强调了供应链安全的流程。</t>
    <phoneticPr fontId="26" type="noConversion"/>
  </si>
  <si>
    <t>你们是否保存在审核业务合作伙伴的供应链安全时所发现缺陷改进的书面文件？</t>
    <phoneticPr fontId="26" type="noConversion"/>
  </si>
  <si>
    <t>对于哪些货物，你们使用带有有效 IPPC 印章的 WPM（木质包装材料）？
1. 仅限国际运输
2. 仅限国内运输
3. 所有需要 WPM 的运输</t>
    <phoneticPr fontId="26" type="noConversion"/>
  </si>
  <si>
    <t>5. 栅栏或墙</t>
    <phoneticPr fontId="26" type="noConversion"/>
  </si>
  <si>
    <t>3. 集装箱封条的程序</t>
    <phoneticPr fontId="26" type="noConversion"/>
  </si>
  <si>
    <r>
      <t xml:space="preserve">What methods do you use to secure cargo that is staged overnight?
</t>
    </r>
    <r>
      <rPr>
        <sz val="10.5"/>
        <color theme="1"/>
        <rFont val="Calibri"/>
        <family val="2"/>
        <scheme val="minor"/>
      </rPr>
      <t>1. We never stage cargo for loading overnight.
2. Cargo is only staged the day the driver is set to pick up the cargo.
3. Cargo is stored in a locked room or fenced in area that is locked but is not monitored by a guard and/or CCTV (closed circuit televison).
4. Cargo is not stored in a locked area but is monitored by a guard and/or CCTV (closed circuit televison).
5. Cargo is not stored in a locked area and is not monitored by a guard or CCTV (closed circuit television).</t>
    </r>
  </si>
  <si>
    <t>你们用什么方法来保护过夜的货物？
1. 我们从不安排货物过夜装货。
2. 货物只在司机准备提货的白天存放。
3. 货物存放在上锁的区域或上锁区域的围栏内，没有门卫或CCTV（闭路电视）监控。
4. 货物没有存放在上锁的区域，而是由门卫和/或CCTV（闭路电视）监控
5. 货物没有存放在上锁的区域，没有门卫或CCTV（闭路电视）监控</t>
    <phoneticPr fontId="26" type="noConversion"/>
  </si>
  <si>
    <t xml:space="preserve">What operations are performed at this factory for HFT?    (If 1 or 4, skip question 7)
1. Packing only (If 1, skip question 7)
2. Manufacturing only (includes assembly).
3. Packing and manufacturing (includes assembly).
4. Office functions only (no manufacturing).  (If 4, skip question 7)
</t>
    <phoneticPr fontId="26" type="noConversion"/>
  </si>
  <si>
    <t xml:space="preserve">工厂为HFT提供哪些制造流程？（如果是1或4，请跳过第7题）
1. 仅包装（如果是1，请跳过第7题）
2. 仅生产（包括组装）
3. 包装和生产（包括组装）
4. 仅办公功能（无生产） （如果是4，请跳过第7题）
</t>
    <phoneticPr fontId="26" type="noConversion"/>
  </si>
  <si>
    <t>工厂在过去 6 个月内是否接受过第三方审计公司的社会责任审核，例如：Arche、BV、ELEVATE、Intertek、SGS、TUV、UL？
如果是，请附上完整的审计报告（CAP 摘要是不够的）。</t>
  </si>
  <si>
    <t>工厂名称</t>
  </si>
  <si>
    <t xml:space="preserve"> FACTORY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</si>
</sst>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i/>
      <sz val="11"/>
      <color rgb="FF002060"/>
      <name val="Calibri"/>
      <family val="2"/>
      <scheme val="minor"/>
    </font>
    <font>
      <b/>
      <sz val="20"/>
      <color theme="0"/>
      <name val="Calibri"/>
      <family val="2"/>
      <scheme val="minor"/>
    </font>
    <font>
      <b/>
      <sz val="14"/>
      <color theme="0"/>
      <name val="Calibri"/>
      <family val="2"/>
      <scheme val="minor"/>
    </font>
    <font>
      <i/>
      <sz val="11"/>
      <color theme="1"/>
      <name val="Calibri"/>
      <family val="2"/>
      <scheme val="minor"/>
    </font>
    <font>
      <sz val="11"/>
      <color rgb="FFFF0000"/>
      <name val="Calibri"/>
      <family val="2"/>
      <scheme val="minor"/>
    </font>
    <font>
      <b/>
      <sz val="11"/>
      <color theme="1"/>
      <name val="Calibri"/>
      <family val="2"/>
      <scheme val="minor"/>
    </font>
    <font>
      <sz val="11"/>
      <color rgb="FF00B050"/>
      <name val="Calibri"/>
      <family val="2"/>
      <scheme val="minor"/>
    </font>
    <font>
      <sz val="11"/>
      <color rgb="FF000000"/>
      <name val="Arial"/>
      <family val="2"/>
    </font>
    <font>
      <sz val="11"/>
      <color rgb="FF000000"/>
      <name val="MS Gothic"/>
      <family val="3"/>
    </font>
    <font>
      <sz val="11"/>
      <color rgb="FF000000"/>
      <name val="MingLiU"/>
      <family val="3"/>
    </font>
    <font>
      <sz val="11"/>
      <color rgb="FF1F497D"/>
      <name val="Calibri"/>
      <family val="2"/>
      <scheme val="minor"/>
    </font>
    <font>
      <b/>
      <sz val="11"/>
      <color theme="4" tint="-0.249977111117893"/>
      <name val="Calibri"/>
      <family val="2"/>
      <scheme val="minor"/>
    </font>
    <font>
      <sz val="11"/>
      <name val="Calibri"/>
      <family val="2"/>
      <scheme val="minor"/>
    </font>
    <font>
      <sz val="11"/>
      <color theme="0"/>
      <name val="Calibri"/>
      <family val="2"/>
      <scheme val="minor"/>
    </font>
    <font>
      <b/>
      <sz val="14"/>
      <color theme="0" tint="-0.34998626667073579"/>
      <name val="Calibri"/>
      <family val="2"/>
      <scheme val="minor"/>
    </font>
    <font>
      <b/>
      <sz val="14"/>
      <color theme="2" tint="-0.499984740745262"/>
      <name val="Calibri"/>
      <family val="2"/>
      <scheme val="minor"/>
    </font>
    <font>
      <sz val="10"/>
      <color theme="1"/>
      <name val="Calibri"/>
      <family val="2"/>
      <scheme val="minor"/>
    </font>
    <font>
      <i/>
      <sz val="11"/>
      <name val="Calibri"/>
      <family val="2"/>
      <scheme val="minor"/>
    </font>
    <font>
      <b/>
      <sz val="12"/>
      <color rgb="FF00B050"/>
      <name val="Segoe UI"/>
      <family val="2"/>
    </font>
    <font>
      <b/>
      <sz val="12"/>
      <color rgb="FF00B050"/>
      <name val="Calibri"/>
      <family val="2"/>
      <scheme val="minor"/>
    </font>
    <font>
      <sz val="10.5"/>
      <color theme="1"/>
      <name val="Calibri"/>
      <family val="2"/>
      <scheme val="minor"/>
    </font>
    <font>
      <b/>
      <sz val="14"/>
      <name val="Calibri"/>
      <family val="2"/>
      <scheme val="minor"/>
    </font>
    <font>
      <b/>
      <sz val="12"/>
      <color rgb="FF0070C0"/>
      <name val="Segoe UI"/>
      <family val="2"/>
    </font>
    <font>
      <b/>
      <sz val="12"/>
      <color rgb="FFFF0000"/>
      <name val="Segoe UI"/>
      <family val="2"/>
    </font>
    <font>
      <sz val="11"/>
      <color theme="1"/>
      <name val="Segoe UI"/>
      <family val="2"/>
    </font>
    <font>
      <sz val="9"/>
      <name val="Calibri"/>
      <family val="3"/>
      <charset val="134"/>
      <scheme val="minor"/>
    </font>
    <font>
      <sz val="11"/>
      <name val="DengXian"/>
      <charset val="134"/>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13529F"/>
        <bgColor indexed="64"/>
      </patternFill>
    </fill>
    <fill>
      <patternFill patternType="solid">
        <fgColor theme="2" tint="-0.49998474074526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theme="2" tint="-0.249977111117893"/>
        <bgColor indexed="64"/>
      </patternFill>
    </fill>
  </fills>
  <borders count="30">
    <border>
      <left/>
      <right/>
      <top/>
      <bottom/>
      <diagonal/>
    </border>
    <border>
      <left/>
      <right/>
      <top/>
      <bottom style="thin">
        <color theme="2" tint="-0.249977111117893"/>
      </bottom>
      <diagonal/>
    </border>
    <border>
      <left style="thin">
        <color theme="6" tint="-0.249977111117893"/>
      </left>
      <right style="thin">
        <color theme="6" tint="-0.249977111117893"/>
      </right>
      <top/>
      <bottom style="thin">
        <color theme="2" tint="-0.249977111117893"/>
      </bottom>
      <diagonal/>
    </border>
    <border>
      <left style="thin">
        <color theme="6" tint="-0.249977111117893"/>
      </left>
      <right style="thin">
        <color theme="2" tint="-0.249977111117893"/>
      </right>
      <top/>
      <bottom style="thin">
        <color theme="2" tint="-0.249977111117893"/>
      </bottom>
      <diagonal/>
    </border>
    <border>
      <left style="thin">
        <color theme="2" tint="-0.249977111117893"/>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499984740745262"/>
      </left>
      <right/>
      <top style="thin">
        <color theme="2" tint="-0.499984740745262"/>
      </top>
      <bottom style="thin">
        <color theme="2" tint="-0.249977111117893"/>
      </bottom>
      <diagonal/>
    </border>
    <border>
      <left/>
      <right/>
      <top style="thin">
        <color theme="2" tint="-0.499984740745262"/>
      </top>
      <bottom style="thin">
        <color theme="2" tint="-0.249977111117893"/>
      </bottom>
      <diagonal/>
    </border>
    <border>
      <left/>
      <right style="thin">
        <color theme="2" tint="-0.499984740745262"/>
      </right>
      <top style="thin">
        <color theme="2" tint="-0.499984740745262"/>
      </top>
      <bottom style="thin">
        <color theme="2" tint="-0.249977111117893"/>
      </bottom>
      <diagonal/>
    </border>
    <border>
      <left style="thin">
        <color theme="2" tint="-0.499984740745262"/>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499984740745262"/>
      </right>
      <top style="thin">
        <color theme="2" tint="-0.249977111117893"/>
      </top>
      <bottom style="thin">
        <color theme="2" tint="-0.249977111117893"/>
      </bottom>
      <diagonal/>
    </border>
    <border>
      <left style="thin">
        <color theme="2" tint="-0.499984740745262"/>
      </left>
      <right style="thin">
        <color theme="6" tint="-0.249977111117893"/>
      </right>
      <top/>
      <bottom style="thin">
        <color theme="2" tint="-0.249977111117893"/>
      </bottom>
      <diagonal/>
    </border>
    <border>
      <left style="thin">
        <color theme="6" tint="-0.249977111117893"/>
      </left>
      <right style="thin">
        <color theme="2" tint="-0.499984740745262"/>
      </right>
      <top/>
      <bottom style="thin">
        <color theme="2" tint="-0.249977111117893"/>
      </bottom>
      <diagonal/>
    </border>
    <border>
      <left style="thin">
        <color theme="2" tint="-0.499984740745262"/>
      </left>
      <right style="thin">
        <color theme="2" tint="-0.249977111117893"/>
      </right>
      <top/>
      <bottom/>
      <diagonal/>
    </border>
    <border>
      <left style="thin">
        <color theme="2" tint="-0.249977111117893"/>
      </left>
      <right style="thin">
        <color theme="2" tint="-0.499984740745262"/>
      </right>
      <top/>
      <bottom/>
      <diagonal/>
    </border>
    <border>
      <left style="thin">
        <color indexed="64"/>
      </left>
      <right style="thin">
        <color indexed="64"/>
      </right>
      <top style="thin">
        <color indexed="64"/>
      </top>
      <bottom style="thin">
        <color indexed="64"/>
      </bottom>
      <diagonal/>
    </border>
    <border>
      <left/>
      <right style="thin">
        <color theme="2" tint="-0.249977111117893"/>
      </right>
      <top style="thin">
        <color theme="2" tint="-0.249977111117893"/>
      </top>
      <bottom style="thin">
        <color theme="2" tint="-0.249977111117893"/>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top style="thin">
        <color theme="2" tint="-0.249977111117893"/>
      </top>
      <bottom/>
      <diagonal/>
    </border>
    <border>
      <left/>
      <right/>
      <top style="thin">
        <color theme="2" tint="-0.249977111117893"/>
      </top>
      <bottom/>
      <diagonal/>
    </border>
    <border>
      <left/>
      <right style="thin">
        <color theme="2" tint="-0.499984740745262"/>
      </right>
      <top style="thin">
        <color theme="2" tint="-0.249977111117893"/>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style="thin">
        <color rgb="FFFF0000"/>
      </left>
      <right style="thin">
        <color rgb="FFFF0000"/>
      </right>
      <top style="thin">
        <color rgb="FFFF0000"/>
      </top>
      <bottom style="thin">
        <color rgb="FFFF0000"/>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s>
  <cellStyleXfs count="1">
    <xf numFmtId="0" fontId="0" fillId="0" borderId="0"/>
  </cellStyleXfs>
  <cellXfs count="130">
    <xf numFmtId="0" fontId="0" fillId="0" borderId="0" xfId="0"/>
    <xf numFmtId="0" fontId="0" fillId="0" borderId="15" xfId="0" applyBorder="1" applyAlignment="1">
      <alignment vertical="top" wrapText="1"/>
    </xf>
    <xf numFmtId="0" fontId="0" fillId="0" borderId="15" xfId="0" applyFill="1" applyBorder="1" applyAlignment="1">
      <alignment vertical="top" wrapText="1"/>
    </xf>
    <xf numFmtId="0" fontId="0" fillId="0" borderId="15" xfId="0" applyFill="1" applyBorder="1" applyAlignment="1">
      <alignment horizontal="left" vertical="top" wrapText="1"/>
    </xf>
    <xf numFmtId="0" fontId="6" fillId="0" borderId="0" xfId="0" applyFont="1" applyAlignment="1">
      <alignment vertical="top" wrapText="1"/>
    </xf>
    <xf numFmtId="0" fontId="0" fillId="0" borderId="0" xfId="0" applyFill="1" applyAlignment="1">
      <alignment vertical="top" wrapText="1"/>
    </xf>
    <xf numFmtId="0" fontId="3" fillId="5" borderId="13" xfId="0" applyFont="1" applyFill="1" applyBorder="1" applyAlignment="1" applyProtection="1">
      <alignment horizontal="center" vertical="center"/>
      <protection locked="0"/>
    </xf>
    <xf numFmtId="0" fontId="3" fillId="5" borderId="0" xfId="0" applyFont="1" applyFill="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0" xfId="0" applyFill="1" applyProtection="1">
      <protection locked="0"/>
    </xf>
    <xf numFmtId="0" fontId="0" fillId="6" borderId="15" xfId="0" applyFill="1" applyBorder="1" applyAlignment="1">
      <alignment vertical="top" wrapText="1"/>
    </xf>
    <xf numFmtId="0" fontId="6" fillId="7" borderId="15" xfId="0" applyFont="1" applyFill="1" applyBorder="1" applyAlignment="1">
      <alignment vertical="top" wrapText="1"/>
    </xf>
    <xf numFmtId="0" fontId="0" fillId="0" borderId="15" xfId="0" applyFill="1" applyBorder="1" applyAlignment="1">
      <alignment vertical="top"/>
    </xf>
    <xf numFmtId="0" fontId="0" fillId="6" borderId="15" xfId="0" applyFill="1" applyBorder="1" applyAlignment="1">
      <alignment horizontal="left" vertical="top" wrapText="1"/>
    </xf>
    <xf numFmtId="0" fontId="0" fillId="8" borderId="15" xfId="0" applyFill="1" applyBorder="1" applyAlignment="1">
      <alignment vertical="top" wrapText="1"/>
    </xf>
    <xf numFmtId="0" fontId="6" fillId="6" borderId="15" xfId="0" applyFont="1" applyFill="1" applyBorder="1" applyAlignment="1">
      <alignment horizontal="center" vertical="top" wrapText="1"/>
    </xf>
    <xf numFmtId="0" fontId="0" fillId="0" borderId="15" xfId="0" applyFill="1" applyBorder="1" applyAlignment="1">
      <alignment horizontal="center" vertical="top" wrapText="1"/>
    </xf>
    <xf numFmtId="0" fontId="0" fillId="3" borderId="15" xfId="0" applyFill="1" applyBorder="1" applyAlignment="1">
      <alignment horizontal="center" vertical="top" wrapText="1"/>
    </xf>
    <xf numFmtId="0" fontId="0" fillId="0" borderId="15" xfId="0" applyBorder="1" applyAlignment="1">
      <alignment horizontal="center" vertical="top" wrapText="1"/>
    </xf>
    <xf numFmtId="0" fontId="0" fillId="8" borderId="15" xfId="0" applyFill="1" applyBorder="1" applyAlignment="1">
      <alignment horizontal="center" vertical="top" wrapText="1"/>
    </xf>
    <xf numFmtId="0" fontId="0" fillId="3" borderId="0" xfId="0" applyFill="1" applyProtection="1"/>
    <xf numFmtId="1" fontId="6" fillId="7" borderId="15" xfId="0" applyNumberFormat="1" applyFont="1" applyFill="1" applyBorder="1" applyAlignment="1">
      <alignment vertical="top" wrapText="1"/>
    </xf>
    <xf numFmtId="1" fontId="0" fillId="9" borderId="15" xfId="0" applyNumberFormat="1" applyFill="1" applyBorder="1" applyAlignment="1">
      <alignment vertical="top" wrapText="1"/>
    </xf>
    <xf numFmtId="0" fontId="13" fillId="0" borderId="15" xfId="0" applyFont="1" applyFill="1" applyBorder="1" applyAlignment="1">
      <alignment vertical="top" wrapText="1"/>
    </xf>
    <xf numFmtId="16" fontId="0" fillId="0" borderId="15" xfId="0" applyNumberFormat="1" applyFill="1" applyBorder="1" applyAlignment="1">
      <alignment vertical="top" wrapText="1"/>
    </xf>
    <xf numFmtId="0" fontId="0" fillId="0" borderId="15" xfId="0" applyFont="1" applyFill="1" applyBorder="1" applyAlignment="1">
      <alignment vertical="top" wrapText="1"/>
    </xf>
    <xf numFmtId="0" fontId="0" fillId="0" borderId="15" xfId="0" applyFont="1" applyFill="1" applyBorder="1" applyAlignment="1">
      <alignment vertical="top"/>
    </xf>
    <xf numFmtId="0" fontId="16" fillId="5" borderId="0" xfId="0" applyFont="1" applyFill="1" applyBorder="1" applyAlignment="1" applyProtection="1">
      <alignment horizontal="center" vertical="center"/>
      <protection locked="0"/>
    </xf>
    <xf numFmtId="0" fontId="0" fillId="0" borderId="17" xfId="0" applyBorder="1" applyAlignment="1" applyProtection="1">
      <alignment horizontal="center" vertical="center" wrapText="1"/>
      <protection locked="0"/>
    </xf>
    <xf numFmtId="0" fontId="5" fillId="3" borderId="0" xfId="0" applyFont="1" applyFill="1" applyProtection="1">
      <protection locked="0"/>
    </xf>
    <xf numFmtId="0" fontId="13" fillId="3" borderId="0" xfId="0" applyFont="1" applyFill="1" applyProtection="1">
      <protection locked="0"/>
    </xf>
    <xf numFmtId="0" fontId="17" fillId="0" borderId="0" xfId="0" applyFont="1" applyFill="1" applyBorder="1" applyAlignment="1">
      <alignment vertical="top" wrapText="1"/>
    </xf>
    <xf numFmtId="0" fontId="0" fillId="0" borderId="0" xfId="0" pivotButton="1"/>
    <xf numFmtId="0" fontId="0" fillId="0" borderId="0" xfId="0" applyAlignment="1">
      <alignment horizontal="left"/>
    </xf>
    <xf numFmtId="0" fontId="0" fillId="0" borderId="0" xfId="0" applyNumberFormat="1"/>
    <xf numFmtId="0" fontId="7" fillId="3" borderId="0" xfId="0" applyFont="1" applyFill="1" applyProtection="1">
      <protection locked="0"/>
    </xf>
    <xf numFmtId="0" fontId="13" fillId="0" borderId="17" xfId="0" applyFont="1" applyFill="1" applyBorder="1" applyAlignment="1" applyProtection="1">
      <alignment horizontal="left" vertical="top"/>
    </xf>
    <xf numFmtId="0" fontId="13" fillId="0" borderId="0" xfId="0" applyFont="1" applyBorder="1" applyAlignment="1" applyProtection="1">
      <alignment horizontal="left" vertical="top" wrapText="1"/>
    </xf>
    <xf numFmtId="0" fontId="13" fillId="3" borderId="0" xfId="0" applyFont="1" applyFill="1" applyAlignment="1" applyProtection="1">
      <protection locked="0"/>
    </xf>
    <xf numFmtId="0" fontId="13" fillId="0" borderId="17" xfId="0" applyFont="1" applyBorder="1" applyAlignment="1" applyProtection="1">
      <alignment horizontal="center" vertical="center" wrapText="1"/>
      <protection locked="0"/>
    </xf>
    <xf numFmtId="0" fontId="22" fillId="4" borderId="17" xfId="0" applyFont="1" applyFill="1" applyBorder="1" applyAlignment="1" applyProtection="1">
      <alignment horizontal="left" vertical="top" wrapText="1"/>
    </xf>
    <xf numFmtId="0" fontId="13" fillId="0" borderId="17"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left" vertical="top" wrapText="1"/>
    </xf>
    <xf numFmtId="0" fontId="13" fillId="3" borderId="17" xfId="0" applyNumberFormat="1" applyFont="1" applyFill="1" applyBorder="1" applyAlignment="1" applyProtection="1">
      <alignment horizontal="left" vertical="top"/>
    </xf>
    <xf numFmtId="0" fontId="3" fillId="5" borderId="4" xfId="0" applyFont="1" applyFill="1" applyBorder="1" applyAlignment="1" applyProtection="1">
      <alignment horizontal="center" vertical="center" wrapText="1"/>
    </xf>
    <xf numFmtId="0" fontId="3" fillId="4" borderId="18" xfId="0" applyFont="1" applyFill="1" applyBorder="1" applyAlignment="1" applyProtection="1">
      <alignment horizontal="left" vertical="top" wrapText="1"/>
    </xf>
    <xf numFmtId="0" fontId="0" fillId="0" borderId="18" xfId="0" applyBorder="1" applyAlignment="1" applyProtection="1">
      <alignment horizontal="left" vertical="top" wrapText="1"/>
    </xf>
    <xf numFmtId="0" fontId="0" fillId="0" borderId="18" xfId="0" applyFill="1" applyBorder="1" applyAlignment="1" applyProtection="1">
      <alignment horizontal="left" vertical="top" wrapText="1"/>
    </xf>
    <xf numFmtId="0" fontId="0" fillId="10" borderId="18" xfId="0" applyFill="1" applyBorder="1" applyAlignment="1" applyProtection="1">
      <alignment horizontal="left" vertical="top" wrapText="1"/>
    </xf>
    <xf numFmtId="0" fontId="13" fillId="0" borderId="18" xfId="0" applyFont="1" applyFill="1" applyBorder="1" applyAlignment="1" applyProtection="1">
      <alignment horizontal="left" vertical="top" wrapText="1"/>
    </xf>
    <xf numFmtId="0" fontId="13" fillId="0" borderId="18" xfId="0" applyFont="1" applyBorder="1" applyAlignment="1" applyProtection="1">
      <alignment horizontal="left" vertical="top" wrapText="1"/>
    </xf>
    <xf numFmtId="0" fontId="13" fillId="10" borderId="18" xfId="0" applyFont="1" applyFill="1" applyBorder="1" applyAlignment="1" applyProtection="1">
      <alignment horizontal="left" vertical="top" wrapText="1"/>
    </xf>
    <xf numFmtId="0" fontId="19" fillId="2" borderId="22" xfId="0" applyFont="1" applyFill="1" applyBorder="1" applyAlignment="1" applyProtection="1">
      <alignment horizontal="left" vertical="center" wrapText="1"/>
      <protection locked="0"/>
    </xf>
    <xf numFmtId="0" fontId="19" fillId="2" borderId="23"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13" fillId="3" borderId="26" xfId="0" applyFont="1" applyFill="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 fillId="0" borderId="11" xfId="0" applyFont="1" applyBorder="1" applyAlignment="1" applyProtection="1">
      <alignment horizontal="left"/>
    </xf>
    <xf numFmtId="0" fontId="1" fillId="0" borderId="1" xfId="0" applyFont="1" applyBorder="1" applyAlignment="1" applyProtection="1">
      <alignment horizontal="left"/>
    </xf>
    <xf numFmtId="0" fontId="1" fillId="0" borderId="3" xfId="0" applyFont="1" applyBorder="1" applyAlignment="1" applyProtection="1">
      <alignment horizontal="left"/>
    </xf>
    <xf numFmtId="0" fontId="0" fillId="3" borderId="15" xfId="0" applyFill="1" applyBorder="1" applyAlignment="1" applyProtection="1">
      <alignment wrapText="1"/>
    </xf>
    <xf numFmtId="0" fontId="13" fillId="3" borderId="15" xfId="0" applyFont="1" applyFill="1" applyBorder="1" applyAlignment="1" applyProtection="1">
      <alignment wrapText="1"/>
    </xf>
    <xf numFmtId="0" fontId="17" fillId="3" borderId="15" xfId="0" applyFont="1" applyFill="1" applyBorder="1" applyAlignment="1" applyProtection="1">
      <alignment vertical="top" wrapText="1"/>
    </xf>
    <xf numFmtId="0" fontId="3" fillId="4" borderId="17" xfId="0" applyFont="1" applyFill="1" applyBorder="1" applyAlignment="1" applyProtection="1">
      <alignment vertical="center"/>
    </xf>
    <xf numFmtId="0" fontId="15" fillId="4" borderId="17" xfId="0" applyFont="1" applyFill="1" applyBorder="1" applyAlignment="1" applyProtection="1">
      <alignment vertical="center"/>
    </xf>
    <xf numFmtId="0" fontId="3" fillId="4" borderId="17" xfId="0" applyFont="1" applyFill="1" applyBorder="1" applyAlignment="1" applyProtection="1">
      <alignment horizontal="center" vertical="center" wrapText="1"/>
    </xf>
    <xf numFmtId="0" fontId="0" fillId="3" borderId="17" xfId="0" applyFill="1" applyBorder="1" applyAlignment="1" applyProtection="1">
      <alignment vertical="top" wrapText="1"/>
    </xf>
    <xf numFmtId="0" fontId="0" fillId="3" borderId="17" xfId="0" applyFill="1" applyBorder="1" applyAlignment="1" applyProtection="1">
      <alignment vertical="top"/>
    </xf>
    <xf numFmtId="0" fontId="0" fillId="0" borderId="17" xfId="0" applyBorder="1" applyAlignment="1" applyProtection="1">
      <alignment horizontal="right" vertical="top"/>
    </xf>
    <xf numFmtId="0" fontId="0" fillId="0" borderId="18" xfId="0" applyBorder="1" applyAlignment="1" applyProtection="1">
      <alignment vertical="top" wrapText="1"/>
    </xf>
    <xf numFmtId="0" fontId="0" fillId="0" borderId="17" xfId="0" applyBorder="1" applyAlignment="1" applyProtection="1">
      <alignment vertical="top" wrapText="1"/>
    </xf>
    <xf numFmtId="0" fontId="14" fillId="0" borderId="17" xfId="0" applyFont="1" applyBorder="1" applyAlignment="1" applyProtection="1">
      <alignment vertical="top" wrapText="1"/>
    </xf>
    <xf numFmtId="0" fontId="4" fillId="0" borderId="17" xfId="0" applyFont="1" applyBorder="1" applyAlignment="1" applyProtection="1">
      <alignment vertical="top" wrapText="1"/>
    </xf>
    <xf numFmtId="0" fontId="14" fillId="0" borderId="17" xfId="0" applyFont="1" applyFill="1" applyBorder="1" applyAlignment="1" applyProtection="1">
      <alignment vertical="top" wrapText="1"/>
    </xf>
    <xf numFmtId="0" fontId="0" fillId="0" borderId="18" xfId="0" applyFont="1" applyBorder="1" applyAlignment="1" applyProtection="1">
      <alignment vertical="top" wrapText="1"/>
    </xf>
    <xf numFmtId="0" fontId="4" fillId="0" borderId="18" xfId="0" applyFont="1" applyBorder="1" applyAlignment="1" applyProtection="1">
      <alignment vertical="top" wrapText="1"/>
    </xf>
    <xf numFmtId="0" fontId="4" fillId="3" borderId="17" xfId="0" applyFont="1" applyFill="1" applyBorder="1" applyAlignment="1" applyProtection="1">
      <alignment vertical="top" wrapText="1"/>
    </xf>
    <xf numFmtId="0" fontId="13" fillId="0" borderId="17" xfId="0" applyFont="1" applyBorder="1" applyAlignment="1" applyProtection="1">
      <alignment vertical="top" wrapText="1"/>
    </xf>
    <xf numFmtId="0" fontId="13" fillId="3" borderId="17" xfId="0" applyFont="1" applyFill="1" applyBorder="1" applyAlignment="1" applyProtection="1">
      <alignment vertical="top"/>
    </xf>
    <xf numFmtId="0" fontId="18" fillId="0" borderId="17" xfId="0" applyFont="1" applyBorder="1" applyAlignment="1" applyProtection="1">
      <alignment vertical="top" wrapText="1"/>
    </xf>
    <xf numFmtId="0" fontId="13" fillId="3" borderId="17" xfId="0" applyFont="1" applyFill="1" applyBorder="1" applyAlignment="1" applyProtection="1">
      <alignment vertical="top" wrapText="1"/>
    </xf>
    <xf numFmtId="0" fontId="13" fillId="0" borderId="18" xfId="0" applyFont="1" applyBorder="1" applyAlignment="1" applyProtection="1">
      <alignment vertical="top" wrapText="1"/>
    </xf>
    <xf numFmtId="0" fontId="7" fillId="3" borderId="17" xfId="0" applyFont="1" applyFill="1" applyBorder="1" applyAlignment="1" applyProtection="1">
      <alignment vertical="top"/>
    </xf>
    <xf numFmtId="0" fontId="18" fillId="0" borderId="18" xfId="0" applyFont="1" applyBorder="1" applyAlignment="1" applyProtection="1">
      <alignment vertical="top" wrapText="1"/>
    </xf>
    <xf numFmtId="0" fontId="0" fillId="0" borderId="17" xfId="0" applyFont="1" applyBorder="1" applyAlignment="1" applyProtection="1">
      <alignment vertical="top" wrapText="1"/>
    </xf>
    <xf numFmtId="0" fontId="13" fillId="0" borderId="17" xfId="0" applyNumberFormat="1" applyFont="1" applyBorder="1" applyAlignment="1" applyProtection="1">
      <alignment vertical="top" wrapText="1"/>
    </xf>
    <xf numFmtId="0" fontId="13" fillId="0" borderId="17" xfId="0" applyFont="1" applyFill="1" applyBorder="1" applyAlignment="1" applyProtection="1">
      <alignment vertical="top" wrapText="1"/>
    </xf>
    <xf numFmtId="0" fontId="0" fillId="3" borderId="17" xfId="0" applyFill="1" applyBorder="1" applyProtection="1"/>
    <xf numFmtId="0" fontId="14" fillId="3" borderId="17" xfId="0" applyFont="1" applyFill="1" applyBorder="1" applyAlignment="1" applyProtection="1">
      <alignment vertical="top" wrapText="1"/>
    </xf>
    <xf numFmtId="0" fontId="4" fillId="3" borderId="18" xfId="0" applyFont="1" applyFill="1" applyBorder="1" applyAlignment="1" applyProtection="1">
      <alignment vertical="top" wrapText="1"/>
    </xf>
    <xf numFmtId="0" fontId="13" fillId="10" borderId="17"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0" fillId="3" borderId="0" xfId="0" applyFill="1" applyAlignment="1" applyProtection="1">
      <alignment wrapText="1"/>
    </xf>
    <xf numFmtId="0" fontId="3" fillId="4" borderId="27" xfId="0" applyFont="1" applyFill="1" applyBorder="1" applyAlignment="1" applyProtection="1">
      <alignment horizontal="center" vertical="center" wrapText="1"/>
    </xf>
    <xf numFmtId="0" fontId="3" fillId="4" borderId="28"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0" fillId="10" borderId="29" xfId="0" applyFill="1" applyBorder="1" applyAlignment="1" applyProtection="1">
      <alignment horizontal="center" vertical="center" wrapText="1"/>
    </xf>
    <xf numFmtId="0" fontId="0" fillId="10" borderId="27" xfId="0" applyFill="1" applyBorder="1" applyAlignment="1" applyProtection="1">
      <alignment horizontal="center" vertical="center" wrapText="1"/>
    </xf>
    <xf numFmtId="0" fontId="3" fillId="4" borderId="29" xfId="0" applyFont="1" applyFill="1" applyBorder="1" applyAlignment="1" applyProtection="1">
      <alignment horizontal="center" vertical="center" wrapText="1"/>
    </xf>
    <xf numFmtId="0" fontId="0" fillId="10" borderId="28" xfId="0" applyFill="1" applyBorder="1" applyAlignment="1" applyProtection="1">
      <alignment horizontal="center" vertical="center" wrapText="1"/>
    </xf>
    <xf numFmtId="0" fontId="13" fillId="10" borderId="29" xfId="0" applyFont="1" applyFill="1" applyBorder="1" applyAlignment="1" applyProtection="1">
      <alignment horizontal="center" vertical="center" wrapText="1"/>
    </xf>
    <xf numFmtId="0" fontId="1" fillId="0" borderId="11" xfId="0" applyFont="1" applyBorder="1" applyAlignment="1" applyProtection="1">
      <alignment horizontal="left"/>
    </xf>
    <xf numFmtId="0" fontId="1" fillId="0" borderId="1" xfId="0" applyFont="1" applyBorder="1" applyAlignment="1" applyProtection="1">
      <alignment horizontal="left"/>
    </xf>
    <xf numFmtId="0" fontId="1" fillId="0" borderId="3" xfId="0" applyFont="1" applyBorder="1" applyAlignment="1" applyProtection="1">
      <alignment horizontal="left"/>
    </xf>
    <xf numFmtId="0" fontId="1" fillId="0" borderId="2"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23" fillId="2" borderId="23" xfId="0" applyFont="1" applyFill="1" applyBorder="1" applyAlignment="1" applyProtection="1">
      <alignment horizontal="left" vertical="center"/>
      <protection locked="0"/>
    </xf>
    <xf numFmtId="0" fontId="25" fillId="0" borderId="23" xfId="0" applyFont="1" applyBorder="1" applyAlignment="1" applyProtection="1">
      <alignment horizontal="left" vertical="center"/>
      <protection locked="0"/>
    </xf>
    <xf numFmtId="0" fontId="25" fillId="0" borderId="24" xfId="0" applyFont="1" applyBorder="1" applyAlignment="1" applyProtection="1">
      <alignment horizontal="left" vertical="center"/>
      <protection locked="0"/>
    </xf>
    <xf numFmtId="0" fontId="1" fillId="0" borderId="6"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2" fillId="4" borderId="9"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0" fontId="23" fillId="2" borderId="19" xfId="0" applyFont="1" applyFill="1" applyBorder="1" applyAlignment="1" applyProtection="1">
      <alignment horizontal="left" vertical="center" wrapText="1"/>
    </xf>
    <xf numFmtId="0" fontId="19" fillId="2" borderId="20" xfId="0" applyFont="1" applyFill="1" applyBorder="1" applyAlignment="1" applyProtection="1">
      <alignment horizontal="left" vertical="center" wrapText="1"/>
    </xf>
    <xf numFmtId="0" fontId="20" fillId="2" borderId="20" xfId="0" applyFont="1" applyFill="1" applyBorder="1" applyAlignment="1" applyProtection="1">
      <alignment horizontal="left" vertical="center" wrapText="1"/>
    </xf>
    <xf numFmtId="0" fontId="20" fillId="2" borderId="21" xfId="0" applyFont="1" applyFill="1" applyBorder="1" applyAlignment="1" applyProtection="1">
      <alignment horizontal="left" vertical="center" wrapText="1"/>
    </xf>
    <xf numFmtId="0" fontId="27" fillId="0" borderId="0" xfId="0" applyFont="1"/>
  </cellXfs>
  <cellStyles count="1">
    <cellStyle name="Normal" xfId="0" builtinId="0"/>
  </cellStyles>
  <dxfs count="56">
    <dxf>
      <fill>
        <patternFill patternType="solid">
          <fgColor indexed="64"/>
          <bgColor theme="0"/>
        </patternFill>
      </fill>
      <alignment textRotation="0" wrapText="1" justifyLastLine="0" shrinkToFit="0" readingOrder="0"/>
      <border diagonalUp="0" diagonalDown="0">
        <right style="thin">
          <color indexed="64"/>
        </right>
        <vertical/>
      </border>
      <protection locked="1" hidden="0"/>
    </dxf>
    <dxf>
      <alignment horizontal="left" vertical="top" textRotation="0" wrapText="1" indent="0" justifyLastLine="0" shrinkToFit="0" readingOrder="0"/>
      <border diagonalUp="0" diagonalDown="0" outline="0">
        <left style="thin">
          <color theme="2" tint="-0.249977111117893"/>
        </left>
        <right style="thin">
          <color theme="2" tint="-0.249977111117893"/>
        </right>
        <top/>
        <bottom/>
      </border>
      <protection locked="1" hidden="0"/>
    </dxf>
    <dxf>
      <alignment horizontal="left" vertical="top" textRotation="0" wrapText="1" indent="0" justifyLastLine="0" shrinkToFit="0" readingOrder="0"/>
      <border diagonalUp="0" diagonalDown="0">
        <left style="thin">
          <color theme="2" tint="-0.249977111117893"/>
        </left>
        <right style="thin">
          <color theme="2" tint="-0.249977111117893"/>
        </right>
        <top style="thin">
          <color theme="2" tint="-0.249977111117893"/>
        </top>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top" textRotation="0" wrapText="0" indent="0" justifyLastLine="0" shrinkToFit="0" readingOrder="0"/>
      <protection locked="1" hidden="0"/>
    </dxf>
    <dxf>
      <font>
        <strike val="0"/>
        <outline val="0"/>
        <shadow val="0"/>
        <u val="none"/>
        <vertAlign val="baseline"/>
        <color auto="1"/>
        <name val="Calibri"/>
        <scheme val="minor"/>
      </font>
      <numFmt numFmtId="0" formatCode="General"/>
      <fill>
        <patternFill patternType="solid">
          <fgColor indexed="64"/>
          <bgColor theme="0"/>
        </patternFill>
      </fill>
      <alignment horizontal="left" vertical="top" textRotation="0" indent="0" justifyLastLine="0" shrinkToFit="0" readingOrder="0"/>
      <protection locked="1" hidden="0"/>
    </dxf>
    <dxf>
      <alignment horizontal="left" vertical="top" textRotation="0" wrapText="1" indent="0" justifyLastLine="0" shrinkToFit="0" readingOrder="0"/>
      <border diagonalUp="0" diagonalDown="0" outline="0">
        <left style="thin">
          <color theme="2" tint="-0.249977111117893"/>
        </left>
        <right style="thin">
          <color theme="2" tint="-0.249977111117893"/>
        </right>
        <top/>
        <bottom/>
      </border>
      <protection locked="0" hidden="0"/>
    </dxf>
    <dxf>
      <alignment horizontal="left" vertical="top" textRotation="0" wrapText="1" indent="0" justifyLastLine="0" shrinkToFit="0" readingOrder="0"/>
      <border diagonalUp="0" diagonalDown="0">
        <left style="thin">
          <color theme="2" tint="-0.249977111117893"/>
        </left>
        <right style="thin">
          <color theme="2" tint="-0.249977111117893"/>
        </right>
        <top style="thin">
          <color theme="2" tint="-0.249977111117893"/>
        </top>
        <bottom/>
        <vertical/>
        <horizontal/>
      </border>
      <protection locked="0" hidden="0"/>
    </dxf>
    <dxf>
      <protection locked="0" hidden="0"/>
    </dxf>
    <dxf>
      <protection locked="0" hidden="0"/>
    </dxf>
    <dxf>
      <alignment horizontal="general" vertical="top" textRotation="0" wrapText="1" indent="0" justifyLastLine="0" shrinkToFit="0" readingOrder="0"/>
      <border diagonalUp="0" diagonalDown="0" outline="0">
        <left style="thin">
          <color theme="2" tint="-0.249977111117893"/>
        </left>
        <right style="thin">
          <color theme="2" tint="-0.249977111117893"/>
        </right>
        <top/>
        <bottom/>
      </border>
      <protection locked="0" hidden="0"/>
    </dxf>
    <dxf>
      <alignment horizontal="general" vertical="top" textRotation="0" wrapText="1"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protection locked="0" hidden="0"/>
    </dxf>
    <dxf>
      <font>
        <b val="0"/>
        <i val="0"/>
        <strike val="0"/>
        <condense val="0"/>
        <extend val="0"/>
        <outline val="0"/>
        <shadow val="0"/>
        <u val="none"/>
        <vertAlign val="baseline"/>
        <sz val="11"/>
        <color theme="0" tint="-0.34998626667073579"/>
        <name val="Calibri"/>
        <scheme val="minor"/>
      </font>
      <alignment horizontal="general" vertical="top" textRotation="0" wrapText="0" indent="0" justifyLastLine="0" shrinkToFit="0" readingOrder="0"/>
      <border diagonalUp="0" diagonalDown="0" outline="0">
        <left/>
        <right style="thin">
          <color theme="2" tint="-0.249977111117893"/>
        </right>
        <top/>
        <bottom/>
      </border>
      <protection locked="0" hidden="0"/>
    </dxf>
    <dxf>
      <font>
        <strike val="0"/>
        <outline val="0"/>
        <shadow val="0"/>
        <u val="none"/>
        <vertAlign val="baseline"/>
        <color theme="0" tint="-0.34998626667073579"/>
        <name val="Calibri"/>
        <scheme val="minor"/>
      </font>
      <alignment horizontal="general" vertical="top" textRotation="0" wrapText="0" indent="0" justifyLastLine="0" shrinkToFit="0" readingOrder="0"/>
      <border diagonalUp="0" diagonalDown="0">
        <left/>
        <right style="thin">
          <color theme="2" tint="-0.249977111117893"/>
        </right>
        <top style="thin">
          <color theme="2" tint="-0.249977111117893"/>
        </top>
        <bottom/>
      </border>
      <protection locked="0" hidden="0"/>
    </dxf>
    <dxf>
      <alignment horizontal="general" vertical="top" textRotation="0" wrapText="1" indent="0" justifyLastLine="0" shrinkToFit="0" readingOrder="0"/>
      <border diagonalUp="0" diagonalDown="0" outline="0">
        <left style="thin">
          <color theme="2" tint="-0.499984740745262"/>
        </left>
        <right style="thin">
          <color theme="2" tint="-0.249977111117893"/>
        </right>
        <top/>
        <bottom/>
      </border>
      <protection locked="0" hidden="0"/>
    </dxf>
    <dxf>
      <alignment horizontal="general" vertical="top" textRotation="0" wrapText="1" indent="0" justifyLastLine="0" shrinkToFit="0" readingOrder="0"/>
      <border diagonalUp="0" diagonalDown="0">
        <left style="thin">
          <color theme="2" tint="-0.499984740745262"/>
        </left>
        <right style="thin">
          <color theme="2" tint="-0.249977111117893"/>
        </right>
        <top style="thin">
          <color theme="2" tint="-0.249977111117893"/>
        </top>
        <bottom/>
        <vertical/>
        <horizontal/>
      </border>
      <protection locked="0" hidden="0"/>
    </dxf>
    <dxf>
      <fill>
        <patternFill patternType="solid">
          <fgColor indexed="64"/>
          <bgColor theme="0"/>
        </patternFill>
      </fill>
      <protection locked="0" hidden="0"/>
    </dxf>
    <dxf>
      <fill>
        <patternFill patternType="solid">
          <fgColor indexed="64"/>
          <bgColor theme="0"/>
        </patternFill>
      </fill>
      <protection locked="0" hidden="0"/>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s>
  <tableStyles count="0" defaultTableStyle="TableStyleMedium9" defaultPivotStyle="PivotStyleLight16"/>
  <colors>
    <mruColors>
      <color rgb="FFF1C410"/>
      <color rgb="FF04214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170193</xdr:rowOff>
    </xdr:from>
    <xdr:to>
      <xdr:col>2</xdr:col>
      <xdr:colOff>1189307</xdr:colOff>
      <xdr:row>1</xdr:row>
      <xdr:rowOff>349891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70193"/>
          <a:ext cx="2186735" cy="35042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y Havlicek" refreshedDate="44603.610587152776" createdVersion="6" refreshedVersion="6" minRefreshableVersion="3" recordCount="259" xr:uid="{00000000-000A-0000-FFFF-FFFF00000000}">
  <cacheSource type="worksheet">
    <worksheetSource name="Table1"/>
  </cacheSource>
  <cacheFields count="7">
    <cacheField name=" " numFmtId="0">
      <sharedItems containsString="0" containsBlank="1" containsNumber="1" containsInteger="1" minValue="1" maxValue="88"/>
    </cacheField>
    <cacheField name="SECTION" numFmtId="0">
      <sharedItems containsBlank="1" containsMixedTypes="1" containsNumber="1" containsInteger="1" minValue="1" maxValue="14" count="29">
        <n v="1"/>
        <s v="1.GENERAL"/>
        <n v="2"/>
        <s v="2. SOCIAL COMPLIANCE"/>
        <n v="3"/>
        <s v="3. FORCED LABOR"/>
        <n v="4"/>
        <s v="4. PHYSICAL SECURITY"/>
        <n v="5"/>
        <s v="5. PHYSICAL ACCESS SECURITY"/>
        <n v="6"/>
        <s v="6. PERSONNEL SECURITY "/>
        <n v="7"/>
        <s v="7. SECURITY TRAINING AND THREAT AWARENESS"/>
        <n v="8"/>
        <s v="8. INFORMATION TECHNOLOGY SECURITY"/>
        <n v="9"/>
        <s v="9. PROCEDURAL SECURITY"/>
        <n v="10"/>
        <s v="10. CONVEYANCE SECURITY"/>
        <n v="11"/>
        <s v="11. BUSINESS PARTNER SECURITY"/>
        <n v="12"/>
        <s v="12. AGRICULTURAL SECURITY"/>
        <n v="13"/>
        <s v="13. CONTAINER SECURITY"/>
        <n v="14"/>
        <s v="14. SECURITY VISION/RESPONSIBILITIES AND RISK ASSESSMENT"/>
        <m/>
      </sharedItems>
    </cacheField>
    <cacheField name="QUESTION" numFmtId="0">
      <sharedItems containsBlank="1" longText="1"/>
    </cacheField>
    <cacheField name="RESPONSE" numFmtId="0">
      <sharedItems containsBlank="1" containsMixedTypes="1" containsNumber="1" containsInteger="1" minValue="1" maxValue="3"/>
    </cacheField>
    <cacheField name="COMMENTS" numFmtId="0">
      <sharedItems containsBlank="1"/>
    </cacheField>
    <cacheField name="Must/Conditional" numFmtId="0">
      <sharedItems containsBlank="1"/>
    </cacheField>
    <cacheField name="Score" numFmtId="0">
      <sharedItems containsString="0" containsBlank="1" containsNumber="1" minValue="0" maxValu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9">
  <r>
    <m/>
    <x v="0"/>
    <s v="1. GENERAL"/>
    <m/>
    <m/>
    <m/>
    <m/>
  </r>
  <r>
    <n v="1"/>
    <x v="1"/>
    <s v="What are the physical characteristics of your factory? _x000a_1. Our factory has many separate buildings and is surrounded by a fence._x000a_2. Our factory is an industrial park surrounded by a fence. We occupy one or more buildings in the industrial park. There is no fence between our factory and the other factories in the industrial park._x000a_3. Our factory has one building surrounded by a fence._x000a_4. Our factory has one building without a fence._x000a_5. Our factory is one or more floors of a building we share with other companies."/>
    <n v="1"/>
    <s v="CHECKED "/>
    <s v="MUST"/>
    <n v="2"/>
  </r>
  <r>
    <n v="2"/>
    <x v="1"/>
    <s v="Do you have a dormitory at the factory?"/>
    <s v="NO"/>
    <s v="CHECKED "/>
    <s v="MUST"/>
    <n v="2"/>
  </r>
  <r>
    <n v="3"/>
    <x v="1"/>
    <s v="Have you previously been audited for C-TPAT?"/>
    <s v="YES"/>
    <s v="CHECKED "/>
    <s v="MUST"/>
    <n v="2"/>
  </r>
  <r>
    <n v="4"/>
    <x v="1"/>
    <s v="What operations are performed at this factory for HFT?    (If 1 or 4, skip question 7)_x000a_1. Packing only (If 1, skip to question 7)_x000a_2. Manufacturing only (includes assembly)._x000a_3. Packing and manufacturing (includes assembly)._x000a_4. Office functions only (no manufacturing).  (If 4, skip to question 7)_x000a_"/>
    <n v="3"/>
    <s v="CHECKED "/>
    <s v="MUST"/>
    <n v="0"/>
  </r>
  <r>
    <m/>
    <x v="2"/>
    <s v="2. SOCIAL COMPLIANCE"/>
    <m/>
    <m/>
    <m/>
    <m/>
  </r>
  <r>
    <n v="5"/>
    <x v="3"/>
    <s v="Has your factory been audited for social compliance in the last 6 months by a 3rd party monitoring firm, such as: Arche, BV, ELEVATE, Intertek, SGS, TUV, UL? _x000a_If yes, please attach the full audit report (a CAP Summary is not sufficient)."/>
    <s v="YES"/>
    <s v="CHECKED "/>
    <s v="MUST"/>
    <n v="2"/>
  </r>
  <r>
    <n v="6"/>
    <x v="3"/>
    <s v="Are you currently certified by an industry association such as amfori BSCI, Sedex, SA8000 (Social Accountability International), ICTI, WRAP, et3.? _x000a__x000a_If yes, please attach the certificate or a screen shot from the platform. For amfori BSCI certification, please include ID number that is searchable on the platform. "/>
    <s v="YES"/>
    <s v="CHECKED "/>
    <s v="MUST"/>
    <n v="2"/>
  </r>
  <r>
    <n v="7"/>
    <x v="3"/>
    <s v="Which of the following manufacturing processes occur in your factory? Select all that apply and write in the ones not listed in the Comments column."/>
    <m/>
    <m/>
    <m/>
    <m/>
  </r>
  <r>
    <m/>
    <x v="3"/>
    <s v="1. Welding"/>
    <s v="YES"/>
    <s v="CHECKED "/>
    <s v="CONDITIONAL"/>
    <n v="1"/>
  </r>
  <r>
    <m/>
    <x v="3"/>
    <s v="2. Electroplating"/>
    <s v="YES"/>
    <s v="CHECKED "/>
    <s v="CONDITIONAL"/>
    <n v="1"/>
  </r>
  <r>
    <m/>
    <x v="3"/>
    <s v="3. Acid cleaning"/>
    <s v="YES"/>
    <s v="CHECKED "/>
    <s v="CONDITIONAL"/>
    <n v="1"/>
  </r>
  <r>
    <m/>
    <x v="3"/>
    <s v="4. Grinding"/>
    <s v="YES"/>
    <s v="CHECKED "/>
    <s v="CONDITIONAL"/>
    <n v="1"/>
  </r>
  <r>
    <m/>
    <x v="3"/>
    <s v="5. Forging"/>
    <s v="YES"/>
    <s v="CHECKED "/>
    <s v="CONDITIONAL"/>
    <n v="1"/>
  </r>
  <r>
    <m/>
    <x v="3"/>
    <s v="6. Steel stamping"/>
    <s v="YES"/>
    <s v="CHECKED "/>
    <s v="CONDITIONAL"/>
    <n v="1"/>
  </r>
  <r>
    <m/>
    <x v="3"/>
    <s v="7. Soldering"/>
    <s v="YES"/>
    <s v="CHECKED "/>
    <s v="CONDITIONAL"/>
    <n v="1"/>
  </r>
  <r>
    <m/>
    <x v="3"/>
    <s v="8. Painting"/>
    <s v="YES"/>
    <s v="CHECKED "/>
    <s v="CONDITIONAL"/>
    <n v="1"/>
  </r>
  <r>
    <m/>
    <x v="3"/>
    <s v="9. Sewing"/>
    <s v="YES"/>
    <s v="CHECKED "/>
    <s v="CONDITIONAL"/>
    <n v="1"/>
  </r>
  <r>
    <m/>
    <x v="3"/>
    <s v="10. Drilling"/>
    <s v="YES"/>
    <s v="CHECKED "/>
    <s v="CONDITIONAL"/>
    <n v="1"/>
  </r>
  <r>
    <m/>
    <x v="3"/>
    <s v="11. Inspection"/>
    <s v="YES"/>
    <s v="CHECKED "/>
    <s v="CONDITIONAL"/>
    <n v="1"/>
  </r>
  <r>
    <m/>
    <x v="3"/>
    <s v="12. Injection"/>
    <s v="YES"/>
    <s v="CHECKED "/>
    <s v="CONDITIONAL"/>
    <n v="1"/>
  </r>
  <r>
    <m/>
    <x v="3"/>
    <s v="13. Plastic mixing"/>
    <s v="YES"/>
    <s v="CHECKED "/>
    <s v="CONDITIONAL"/>
    <n v="1"/>
  </r>
  <r>
    <m/>
    <x v="3"/>
    <s v="14. Polishing"/>
    <s v="YES"/>
    <s v="CHECKED "/>
    <s v="CONDITIONAL"/>
    <n v="1"/>
  </r>
  <r>
    <m/>
    <x v="3"/>
    <s v="15. Silk printing"/>
    <s v="YES"/>
    <s v="CHECKED "/>
    <s v="CONDITIONAL"/>
    <n v="1"/>
  </r>
  <r>
    <m/>
    <x v="3"/>
    <s v="16. Spraying"/>
    <s v="YES"/>
    <s v="CHECKED "/>
    <s v="CONDITIONAL"/>
    <n v="1"/>
  </r>
  <r>
    <n v="8"/>
    <x v="3"/>
    <s v="Has your factory been audited for CTPAT in the last 6 months by a 3rd party monitoring firm, such as: Arche, BV, ELEVATE, Intertek, SGS, TUV, UL? "/>
    <s v="YES"/>
    <s v="CHECKED "/>
    <s v="MUST"/>
    <n v="2"/>
  </r>
  <r>
    <n v="9"/>
    <x v="3"/>
    <s v="Are you currently CTPAT certified by SCAN (Supplier Compliance Audit Network)? If yes, please attach the certificate or a screen shot from the SCAN platform, with a visible ID number that is searchable."/>
    <s v="YES"/>
    <s v="CHECKED "/>
    <s v="MUST"/>
    <n v="2"/>
  </r>
  <r>
    <m/>
    <x v="4"/>
    <s v="3. FORCED LABOR"/>
    <m/>
    <m/>
    <m/>
    <m/>
  </r>
  <r>
    <n v="10"/>
    <x v="5"/>
    <s v="Do you ensure goods exported to the U.S.A. are not produced or manufactured (wholly or in part/using components) with forced, imprisoned, indentured, or child labor? (If no, skip question 11)"/>
    <s v="YES"/>
    <s v="CHECKED "/>
    <s v="MUST"/>
    <n v="2"/>
  </r>
  <r>
    <n v="11"/>
    <x v="5"/>
    <s v="If you answered &quot;YES&quot; to the previous question, do you have a documented social compliance program that addresses how you ensure goods and components are not made by forced labor? Please attach a copy of the documented program."/>
    <s v="YES"/>
    <s v="CHECKED "/>
    <s v="CONDITIONAL"/>
    <n v="2"/>
  </r>
  <r>
    <m/>
    <x v="6"/>
    <s v="4. PHYSICAL SECURITY"/>
    <m/>
    <m/>
    <m/>
    <m/>
  </r>
  <r>
    <n v="12"/>
    <x v="7"/>
    <s v="What type of physical barriers does the facility have that guard against unauthorized access? (Select &quot;Yes&quot; to all  that apply)"/>
    <m/>
    <m/>
    <m/>
    <m/>
  </r>
  <r>
    <m/>
    <x v="7"/>
    <s v="1. Wall/Fence around the entire facility"/>
    <s v="YES"/>
    <s v="CHECKED "/>
    <s v="MUST"/>
    <n v="1"/>
  </r>
  <r>
    <m/>
    <x v="7"/>
    <s v="2. Locked Gates"/>
    <s v="YES"/>
    <s v="CHECKED "/>
    <s v="MUST"/>
    <n v="1"/>
  </r>
  <r>
    <m/>
    <x v="7"/>
    <s v="3. Guard"/>
    <s v="YES"/>
    <s v="CHECKED "/>
    <s v="MUST"/>
    <n v="1"/>
  </r>
  <r>
    <m/>
    <x v="7"/>
    <s v="4. We share a compound with other factories"/>
    <s v="YES"/>
    <s v="CHECKED "/>
    <s v="MUST"/>
    <n v="0"/>
  </r>
  <r>
    <m/>
    <x v="7"/>
    <s v="5. We have 1 or more floors in a building we share with other companies"/>
    <s v="YES"/>
    <s v="CHECKED "/>
    <s v="MUST"/>
    <n v="0"/>
  </r>
  <r>
    <m/>
    <x v="7"/>
    <s v="6. We have no physical barriers to prevent unauthorized access. "/>
    <s v="YES"/>
    <s v="CHECKED "/>
    <s v="MUST"/>
    <n v="0"/>
  </r>
  <r>
    <n v="13"/>
    <x v="7"/>
    <s v="Do you utilize an off-site 3rd party monitoring station for your alarm, CCTV, or other security system?"/>
    <s v="YES"/>
    <s v="CHECKED "/>
    <s v="MUST"/>
    <n v="2"/>
  </r>
  <r>
    <n v="14"/>
    <x v="7"/>
    <s v="Do you have written policies and procedures governing the use and maintenance of alarm, CCTV (closed circuit television),and other security systems? _x000a_If yes, answer question 15. If no, skip question 15."/>
    <s v="YES"/>
    <s v="CHECKED "/>
    <s v="MUST"/>
    <n v="2"/>
  </r>
  <r>
    <n v="15"/>
    <x v="7"/>
    <s v="Which of the following areas do these written procedures cover?"/>
    <m/>
    <m/>
    <m/>
    <m/>
  </r>
  <r>
    <m/>
    <x v="7"/>
    <s v="1.That access to the locations where the technologies controlled or managed is limited to authorized personnel"/>
    <s v="YES"/>
    <s v="CHECKED "/>
    <s v="CONDITIONAL"/>
    <n v="1"/>
  </r>
  <r>
    <m/>
    <x v="7"/>
    <s v="2.  That procedures that have been implemented to test/inspect the technology on a regular basis"/>
    <s v="YES"/>
    <s v="CHECKED "/>
    <s v="CONDITIONAL"/>
    <n v="1"/>
  </r>
  <r>
    <m/>
    <x v="7"/>
    <s v="3. t the inspections include verifications that all of the equipment is working properly, and if applicable, that the equipment is positioned correctly_x000a_4. That the results of the inspections and performance testing is documented"/>
    <s v="YES"/>
    <s v="CHECKED "/>
    <s v="CONDITIONAL"/>
    <n v="1"/>
  </r>
  <r>
    <m/>
    <x v="7"/>
    <s v="4. That the results of the inspections and performance testing is documented"/>
    <s v="YES"/>
    <s v="CHECKED "/>
    <s v="CONDITIONAL"/>
    <n v="1"/>
  </r>
  <r>
    <m/>
    <x v="7"/>
    <s v="5. That if corrective actions are necessary, they be implemented as soon as possible and the corrective actions are documented"/>
    <s v="YES"/>
    <s v="CHECKED "/>
    <s v="CONDITIONAL"/>
    <n v="1"/>
  </r>
  <r>
    <m/>
    <x v="7"/>
    <s v="6. That the documented results of these inspections be maintained for a sufficient time for audit purposes"/>
    <s v="YES"/>
    <s v="CHECKED "/>
    <s v="CONDITIONAL"/>
    <n v="1"/>
  </r>
  <r>
    <m/>
    <x v="7"/>
    <s v="7. None of the above"/>
    <s v="YES"/>
    <s v="CHECKED "/>
    <s v="CONDITIONAL"/>
    <n v="0"/>
  </r>
  <r>
    <n v="16"/>
    <x v="7"/>
    <s v="Do you have written procedures stipulating functionality and authentication protocols including, but not limited to, security code changes, adding or subtracting authorized personnel, password revisions, and systems access and denial?"/>
    <s v="YES"/>
    <s v="CHECKED "/>
    <s v="MUST"/>
    <n v="2"/>
  </r>
  <r>
    <n v="17"/>
    <x v="7"/>
    <s v="How often do you review and update your security technology policies and procedures?_x000a_1. At least once a year_x000a_2. Less than once a year"/>
    <n v="1"/>
    <s v="CHECKED "/>
    <s v="MUST"/>
    <n v="2"/>
  </r>
  <r>
    <n v="18"/>
    <x v="7"/>
    <s v="Are all security technology infrastructure physically secured from unauthorized access?"/>
    <s v="YES"/>
    <s v="CHECKED "/>
    <s v="MUST"/>
    <n v="2"/>
  </r>
  <r>
    <n v="19"/>
    <x v="7"/>
    <s v="If camera systems are in place, are they positioned to cover key areas of facilities that pertain to the import/export process?"/>
    <s v="YES"/>
    <s v="CHECKED "/>
    <s v="MUST"/>
    <n v="2"/>
  </r>
  <r>
    <n v="20"/>
    <x v="7"/>
    <s v="If camera systems are deployed, are periodic, random reviews of the camera footage conducted (by management, security, or other designated personnel), to verify that cargo security procedures are being properly followed in accordance with the law?_x000a_If no, skip question 21."/>
    <s v="YES"/>
    <s v="CHECKED "/>
    <s v="MUST"/>
    <n v="2"/>
  </r>
  <r>
    <n v="21"/>
    <x v="7"/>
    <s v="Are results of the random reviews summarized in writing to include any corrective actions taken, and maintained for a sufficient time (for audit purposes)?"/>
    <s v="YES"/>
    <s v="CHECKED "/>
    <s v="CONDITIONAL"/>
    <n v="2"/>
  </r>
  <r>
    <n v="22"/>
    <x v="7"/>
    <s v="Are gates through which vehicles or personnel enter or exit manned or monitored?"/>
    <s v="YES"/>
    <s v="CHECKED "/>
    <s v="MUST"/>
    <n v="2"/>
  </r>
  <r>
    <n v="23"/>
    <x v="7"/>
    <s v="Is adequate lighting provided inside and outside the facility, especially entrances, exits, cargo handling and storage areas, fence lines and parking?  "/>
    <s v="YES"/>
    <s v="CHECKED "/>
    <s v="MUST"/>
    <n v="2"/>
  </r>
  <r>
    <m/>
    <x v="8"/>
    <s v="5. PHYSICAL ACCESS SECURITY"/>
    <m/>
    <m/>
    <m/>
    <m/>
  </r>
  <r>
    <n v="24"/>
    <x v="9"/>
    <s v="How are employees identified (check all that apply)?"/>
    <m/>
    <m/>
    <m/>
    <m/>
  </r>
  <r>
    <m/>
    <x v="9"/>
    <s v="1. ID badges"/>
    <s v="YES"/>
    <s v="CHECKED "/>
    <s v="MUST"/>
    <n v="2"/>
  </r>
  <r>
    <m/>
    <x v="9"/>
    <s v="2. Uniforms"/>
    <s v="YES"/>
    <s v="CHECKED "/>
    <s v="MUST"/>
    <n v="1"/>
  </r>
  <r>
    <m/>
    <x v="9"/>
    <s v="3. Other (explain in comment column)"/>
    <s v="YES"/>
    <s v="CHECKED "/>
    <s v="MUST"/>
    <n v="1"/>
  </r>
  <r>
    <m/>
    <x v="9"/>
    <s v="4. There is no employee ID system"/>
    <s v="YES"/>
    <s v="CHECKED "/>
    <s v="MUST"/>
    <n v="0"/>
  </r>
  <r>
    <n v="25"/>
    <x v="9"/>
    <s v="Is access to sensitive areas such as server rooms, finished good areas, etc., restricted based on job description or assigned duties?_x000a_If no, skip question 26. "/>
    <s v="YES"/>
    <s v="CHECKED "/>
    <s v="MUST"/>
    <n v="2"/>
  </r>
  <r>
    <n v="26"/>
    <x v="9"/>
    <s v="How do you restrict access to sensitive areas?"/>
    <m/>
    <m/>
    <m/>
    <m/>
  </r>
  <r>
    <m/>
    <x v="9"/>
    <s v="1. ID badges are also electronic keys that grant or restrict access to sensitive areas."/>
    <s v="YES"/>
    <s v="CHECKED "/>
    <s v="CONDITIONAL"/>
    <n v="2"/>
  </r>
  <r>
    <m/>
    <x v="9"/>
    <s v="2. Sensitive areas are locked and employees with access to those areas have physical keys to access them."/>
    <s v="YES"/>
    <s v="CHECKED "/>
    <s v="CONDITIONAL"/>
    <n v="1"/>
  </r>
  <r>
    <m/>
    <x v="9"/>
    <s v="3.  Access to sensitive areas is not physically restricted, however pictures of personnel that are allowed in an area are posted."/>
    <s v="YES"/>
    <s v="CHECKED "/>
    <s v="CONDITIONAL"/>
    <n v="0"/>
  </r>
  <r>
    <m/>
    <x v="9"/>
    <s v="4. We do not restrict access to sensitive areas."/>
    <s v="YES"/>
    <s v="CHECKED "/>
    <s v="CONDITIONAL"/>
    <n v="0"/>
  </r>
  <r>
    <n v="27"/>
    <x v="9"/>
    <s v="Do you remove access to physical and cyber areas to employees when they leave the company?"/>
    <s v="YES"/>
    <s v="CHECKED "/>
    <s v="MUST"/>
    <n v="2"/>
  </r>
  <r>
    <n v="28"/>
    <x v="9"/>
    <s v="Are two separate logs maintained for the entry of international cargo truckers and visitors?"/>
    <m/>
    <m/>
    <m/>
    <m/>
  </r>
  <r>
    <m/>
    <x v="9"/>
    <s v="1. Yes, we have a separate trucker log and visitor log."/>
    <s v="YES"/>
    <s v="CHECKED "/>
    <s v="MUST"/>
    <n v="2"/>
  </r>
  <r>
    <m/>
    <x v="9"/>
    <s v="2. No, we record truckers and visitors in the same log. "/>
    <s v="YES"/>
    <s v="CHECKED "/>
    <s v="MUST"/>
    <n v="0"/>
  </r>
  <r>
    <n v="29"/>
    <x v="9"/>
    <s v="Which of the following elements is on your visitor log (check all that apply)?"/>
    <m/>
    <m/>
    <m/>
    <m/>
  </r>
  <r>
    <m/>
    <x v="9"/>
    <s v="1. Date of visit"/>
    <s v="YES"/>
    <s v="CHECKED "/>
    <s v="MUST"/>
    <n v="0.25"/>
  </r>
  <r>
    <m/>
    <x v="9"/>
    <s v="2. Visitor's name"/>
    <s v="YES"/>
    <s v="CHECKED "/>
    <s v="MUST"/>
    <n v="0.5"/>
  </r>
  <r>
    <m/>
    <x v="9"/>
    <s v="3. Verification of photo ID"/>
    <s v="YES"/>
    <s v="CHECKED "/>
    <s v="MUST"/>
    <n v="0.5"/>
  </r>
  <r>
    <m/>
    <x v="9"/>
    <s v="4. Time of arrival"/>
    <s v="YES"/>
    <s v="CHECKED "/>
    <s v="MUST"/>
    <n v="0.25"/>
  </r>
  <r>
    <m/>
    <x v="9"/>
    <s v="5. Company point of contact"/>
    <s v="YES"/>
    <s v="CHECKED "/>
    <s v="MUST"/>
    <n v="0.25"/>
  </r>
  <r>
    <m/>
    <x v="9"/>
    <s v="6. Time of departure"/>
    <s v="YES"/>
    <s v="CHECKED "/>
    <s v="MUST"/>
    <n v="0.25"/>
  </r>
  <r>
    <n v="30"/>
    <x v="9"/>
    <s v="Which of the following elements is on your trucker log (check all that apply)?"/>
    <m/>
    <m/>
    <m/>
    <m/>
  </r>
  <r>
    <m/>
    <x v="9"/>
    <s v="1. Driver's name"/>
    <s v="YES"/>
    <s v="CHECKED "/>
    <s v="MUST"/>
    <n v="0.5"/>
  </r>
  <r>
    <m/>
    <x v="9"/>
    <s v="2. Date/Time of arrival"/>
    <s v="YES"/>
    <s v="CHECKED "/>
    <s v="MUST"/>
    <n v="0.25"/>
  </r>
  <r>
    <m/>
    <x v="9"/>
    <s v="3. Employer"/>
    <s v="YES"/>
    <s v="CHECKED "/>
    <s v="MUST"/>
    <n v="0.25"/>
  </r>
  <r>
    <m/>
    <x v="9"/>
    <s v="4. Truck number"/>
    <s v="YES"/>
    <s v="CHECKED "/>
    <s v="MUST"/>
    <n v="0.25"/>
  </r>
  <r>
    <m/>
    <x v="9"/>
    <s v="5. Trailer number"/>
    <s v="YES"/>
    <s v="CHECKED "/>
    <s v="MUST"/>
    <n v="0.25"/>
  </r>
  <r>
    <m/>
    <x v="9"/>
    <s v="6. Time of departure"/>
    <s v="YES"/>
    <s v="CHECKED "/>
    <s v="MUST"/>
    <n v="0.25"/>
  </r>
  <r>
    <m/>
    <x v="9"/>
    <s v="7. Seal number affixed at time of departure"/>
    <s v="YES"/>
    <s v="CHECKED "/>
    <s v="MUST"/>
    <n v="0.25"/>
  </r>
  <r>
    <n v="31"/>
    <x v="9"/>
    <s v="Is the cargo pick up log kept secured, where drivers do not have access to it?"/>
    <s v="YES"/>
    <s v="CHECKED "/>
    <s v="MUST"/>
    <n v="2"/>
  </r>
  <r>
    <n v="32"/>
    <x v="9"/>
    <s v="Do you have documented work instructions for security personnel?"/>
    <s v="YES"/>
    <s v="CHECKED "/>
    <s v="MUST"/>
    <n v="2"/>
  </r>
  <r>
    <n v="33"/>
    <x v="9"/>
    <s v="How do you verify compliance with security work instructions?_x000a_1.  Security personnel are audited for compliance with work instructions._x000a_2.  We do not verify compliance with security work instruction."/>
    <n v="1"/>
    <s v="CHECKED "/>
    <s v="MUST"/>
    <n v="2"/>
  </r>
  <r>
    <n v="34"/>
    <x v="9"/>
    <s v="Are there written procedures for issuing and removing ID badges and access devices? "/>
    <s v="YES"/>
    <s v="CHECKED "/>
    <s v="MUST"/>
    <n v="2"/>
  </r>
  <r>
    <n v="35"/>
    <x v="9"/>
    <s v="Are visitor, vendor and trucker IDs/photo IDs presented and logged upon entry?"/>
    <s v="YES"/>
    <s v="CHECKED "/>
    <s v="MUST"/>
    <n v="2"/>
  </r>
  <r>
    <m/>
    <x v="10"/>
    <s v="6. PERSONNEL SECURITY "/>
    <m/>
    <m/>
    <m/>
    <m/>
  </r>
  <r>
    <n v="36"/>
    <x v="11"/>
    <s v="How do you screen prospective employees?_x000a_1. We verify application information such as employment history and education._x000a_2. In addition to verifying application information such as employment history and education, we also conduct background checks, verifying identity and criminal records._x000a_3. We do not screen prospective employees."/>
    <n v="2"/>
    <s v="CHECKED "/>
    <s v="MUST"/>
    <n v="2"/>
  </r>
  <r>
    <n v="37"/>
    <x v="11"/>
    <s v="Are your processes for verifying application information documented in written Human Resources procedures? "/>
    <s v="YES"/>
    <s v="CHECKED "/>
    <s v="MUST"/>
    <n v="2"/>
  </r>
  <r>
    <n v="38"/>
    <x v="11"/>
    <s v="Is there an employee code of conduct that includes expectations and defines acceptable behaviors, penalties, and disciplinary procedures?"/>
    <s v="YES"/>
    <s v="CHECKED "/>
    <s v="MUST"/>
    <n v="2"/>
  </r>
  <r>
    <n v="39"/>
    <x v="11"/>
    <s v="Are employee and contractors signed copies of the employee code of conduct kept on file? "/>
    <s v="YES"/>
    <s v="CHECKED "/>
    <s v="MUST"/>
    <n v="2"/>
  </r>
  <r>
    <m/>
    <x v="12"/>
    <s v="7. SECURITY TRAINING AND THREAT AWARENESS"/>
    <m/>
    <m/>
    <m/>
    <m/>
  </r>
  <r>
    <n v="40"/>
    <x v="13"/>
    <s v="For which of the following areas do all new employees receive training?"/>
    <m/>
    <m/>
    <m/>
    <m/>
  </r>
  <r>
    <m/>
    <x v="13"/>
    <s v="1. Suspicious persons and incident reporting procedures."/>
    <s v="YES"/>
    <s v="CHECKED "/>
    <s v="MUST"/>
    <n v="1"/>
  </r>
  <r>
    <m/>
    <x v="13"/>
    <s v="2. Procedures concerning facility access such as ID badges and restricted areas,"/>
    <s v="YES"/>
    <s v="CHECKED "/>
    <s v="MUST"/>
    <n v="1"/>
  </r>
  <r>
    <m/>
    <x v="13"/>
    <s v="3.  Cybersecurity."/>
    <s v="YES"/>
    <s v="CHECKED "/>
    <s v="MUST"/>
    <n v="1"/>
  </r>
  <r>
    <m/>
    <x v="13"/>
    <s v="4. New employees do not receive any security trainin7."/>
    <s v="YES"/>
    <s v="CHECKED "/>
    <s v="MUST"/>
    <n v="0"/>
  </r>
  <r>
    <n v="41"/>
    <x v="13"/>
    <s v="For which of the following areas do all employees receive periodic(perhaps annual) training?"/>
    <m/>
    <m/>
    <m/>
    <m/>
  </r>
  <r>
    <m/>
    <x v="13"/>
    <s v="1. Suspicious persons and incident reporting procedures."/>
    <s v="YES"/>
    <s v="CHECKED "/>
    <s v="MUST"/>
    <n v="1"/>
  </r>
  <r>
    <m/>
    <x v="13"/>
    <s v="2. Procedures concerning facility access such as ID badges and restricted areas,"/>
    <s v="YES"/>
    <s v="CHECKED "/>
    <s v="MUST"/>
    <n v="1"/>
  </r>
  <r>
    <m/>
    <x v="13"/>
    <s v="3.  Cybersecurity."/>
    <s v="YES"/>
    <s v="CHECKED "/>
    <s v="MUST"/>
    <n v="1"/>
  </r>
  <r>
    <m/>
    <x v="13"/>
    <s v="4. New employees do not receive any security trainin7."/>
    <s v="YES"/>
    <s v="CHECKED "/>
    <s v="MUST"/>
    <n v="0"/>
  </r>
  <r>
    <n v="42"/>
    <x v="13"/>
    <s v="How often do employees receive security training?_x000a_1. Once a year_x000a_2. More than once a year_x000a_3. Once every two years or more"/>
    <n v="2"/>
    <s v="CHECKED "/>
    <s v="MUST"/>
    <n v="2"/>
  </r>
  <r>
    <n v="43"/>
    <x v="13"/>
    <s v="Which of the following personnel receive periodic, specialized security training?_x000a_If no specialized security training is provided, skip question 44"/>
    <m/>
    <m/>
    <m/>
    <m/>
  </r>
  <r>
    <m/>
    <x v="13"/>
    <s v="1. Security"/>
    <s v="YES"/>
    <s v="CHECKED "/>
    <s v="MUST"/>
    <n v="1"/>
  </r>
  <r>
    <m/>
    <x v="13"/>
    <s v="2. Loading and warehouse personnel"/>
    <s v="YES"/>
    <s v="CHECKED "/>
    <s v="MUST"/>
    <n v="1"/>
  </r>
  <r>
    <m/>
    <x v="13"/>
    <s v="3. Logistics and transportation personnel"/>
    <s v="YES"/>
    <s v="CHECKED "/>
    <s v="MUST"/>
    <n v="1"/>
  </r>
  <r>
    <m/>
    <x v="13"/>
    <s v="4. None of the above"/>
    <s v="YES"/>
    <s v="CHECKED "/>
    <s v="MUST"/>
    <n v="0"/>
  </r>
  <r>
    <n v="44"/>
    <x v="13"/>
    <s v="Which of the following areas does specialized training cover?"/>
    <m/>
    <m/>
    <m/>
    <m/>
  </r>
  <r>
    <m/>
    <x v="13"/>
    <s v="1. Protecting physical access controls"/>
    <s v="YES"/>
    <s v="CHECKED "/>
    <s v="CONDITIONAL"/>
    <n v="1"/>
  </r>
  <r>
    <m/>
    <x v="13"/>
    <s v="2. Recognizing procedures for suspicious activities and security incidents"/>
    <s v="YES"/>
    <s v="CHECKED "/>
    <s v="CONDITIONAL"/>
    <n v="1"/>
  </r>
  <r>
    <m/>
    <x v="13"/>
    <s v="3. Reporting procedures for suspicious activities and security incidents"/>
    <s v="YES"/>
    <s v="CHECKED "/>
    <s v="CONDITIONAL"/>
    <n v="1"/>
  </r>
  <r>
    <m/>
    <x v="13"/>
    <s v="4. Recognizing hidden compartments during a container inspection"/>
    <s v="YES"/>
    <s v="CHECKED "/>
    <s v="CONDITIONAL"/>
    <n v="1"/>
  </r>
  <r>
    <m/>
    <x v="13"/>
    <s v="5. How to check naturally occurring compartments for contraband during container or truck inspection"/>
    <s v="YES"/>
    <s v="CHECKED "/>
    <s v="CONDITIONAL"/>
    <n v="1"/>
  </r>
  <r>
    <m/>
    <x v="13"/>
    <s v="6. Cybersecurity including password protection and computer/systems access"/>
    <s v="YES"/>
    <s v="CHECKED "/>
    <s v="CONDITIONAL"/>
    <n v="1"/>
  </r>
  <r>
    <m/>
    <x v="13"/>
    <s v="7. Operation of security technology such as camera, alarm, and physical access control systems"/>
    <s v="YES"/>
    <s v="CHECKED "/>
    <s v="CONDITIONAL"/>
    <n v="1"/>
  </r>
  <r>
    <m/>
    <x v="13"/>
    <s v="8. None of the above"/>
    <s v="YES"/>
    <s v="CHECKED "/>
    <s v="CONDITIONAL"/>
    <n v="0"/>
  </r>
  <r>
    <m/>
    <x v="14"/>
    <s v="8. INFORMATION TECHNOLOGY SECURITY"/>
    <m/>
    <m/>
    <m/>
    <m/>
  </r>
  <r>
    <n v="45"/>
    <x v="15"/>
    <s v="Do you have written cybersecurity policies?_x000a_If no, skip questions 46 and 47."/>
    <s v="YES"/>
    <s v="CHECKED "/>
    <s v="MUST"/>
    <n v="2"/>
  </r>
  <r>
    <n v="46"/>
    <x v="15"/>
    <s v="Which of the following areas does your cybersecurity policies cover?"/>
    <m/>
    <m/>
    <m/>
    <m/>
  </r>
  <r>
    <m/>
    <x v="15"/>
    <s v="1. Preventing malware"/>
    <s v="YES"/>
    <s v="CHECKED "/>
    <s v="CONDITIONAL"/>
    <n v="1"/>
  </r>
  <r>
    <m/>
    <x v="15"/>
    <s v="2. Plans for data breaches"/>
    <s v="YES"/>
    <s v="CHECKED "/>
    <s v="CONDITIONAL"/>
    <n v="1"/>
  </r>
  <r>
    <m/>
    <x v="15"/>
    <s v="3. User access controls and restrictions"/>
    <s v="YES"/>
    <s v="CHECKED "/>
    <s v="CONDITIONAL"/>
    <n v="1"/>
  </r>
  <r>
    <m/>
    <x v="15"/>
    <s v="4. Password policies"/>
    <s v="YES"/>
    <s v="CHECKED "/>
    <s v="CONDITIONAL"/>
    <n v="1"/>
  </r>
  <r>
    <m/>
    <x v="15"/>
    <s v="5. Remote connections"/>
    <s v="YES"/>
    <s v="CHECKED "/>
    <s v="CONDITIONAL"/>
    <n v="1"/>
  </r>
  <r>
    <m/>
    <x v="15"/>
    <s v="6. Connecting to company networks with personal devices"/>
    <s v="YES"/>
    <s v="CHECKED "/>
    <s v="CONDITIONAL"/>
    <n v="1"/>
  </r>
  <r>
    <m/>
    <x v="15"/>
    <s v="7. Pirated software"/>
    <s v="YES"/>
    <s v="CHECKED "/>
    <s v="CONDITIONAL"/>
    <n v="1"/>
  </r>
  <r>
    <m/>
    <x v="15"/>
    <s v="8. Data back ups"/>
    <s v="YES"/>
    <s v="CHECKED "/>
    <s v="CONDITIONAL"/>
    <n v="1"/>
  </r>
  <r>
    <m/>
    <x v="15"/>
    <s v="9. Media and hardware"/>
    <s v="YES"/>
    <s v="CHECKED "/>
    <s v="CONDITIONAL"/>
    <n v="1"/>
  </r>
  <r>
    <m/>
    <x v="15"/>
    <s v="10. None of the above"/>
    <s v="YES"/>
    <s v="CHECKED "/>
    <s v="CONDITIONAL"/>
    <n v="0"/>
  </r>
  <r>
    <n v="47"/>
    <x v="15"/>
    <s v="How often do you review and update your cybersecurity policies and procedures?_x000a_1. At least once a year_x000a_2. Less than once a year"/>
    <n v="1"/>
    <s v="CHECKED "/>
    <s v="CONDITIONAL"/>
    <n v="2"/>
  </r>
  <r>
    <n v="48"/>
    <x v="15"/>
    <s v="Which of the following do you utilize to defend against malware?"/>
    <m/>
    <m/>
    <m/>
    <m/>
  </r>
  <r>
    <m/>
    <x v="15"/>
    <s v="1. Anti-virus software that is regularly updated"/>
    <s v="YES"/>
    <s v="CHECKED "/>
    <s v="MUST"/>
    <n v="1"/>
  </r>
  <r>
    <m/>
    <x v="15"/>
    <s v="2. Firewalls"/>
    <s v="YES"/>
    <s v="CHECKED "/>
    <s v="MUST"/>
    <n v="1"/>
  </r>
  <r>
    <m/>
    <x v="15"/>
    <s v="3. Computers are not connected to the internet"/>
    <s v="YES"/>
    <s v="CHECKED "/>
    <s v="MUST"/>
    <n v="1"/>
  </r>
  <r>
    <m/>
    <x v="15"/>
    <s v="4. Personal flash drives are not permitted to be used with company computers"/>
    <s v="YES"/>
    <s v="CHECKED "/>
    <s v="MUST"/>
    <n v="1"/>
  </r>
  <r>
    <m/>
    <x v="15"/>
    <s v="5. Training on how to recognize and deal with phishing attempts"/>
    <s v="YES"/>
    <s v="CHECKED "/>
    <s v="MUST"/>
    <n v="1"/>
  </r>
  <r>
    <m/>
    <x v="15"/>
    <s v="6. None of the above"/>
    <s v="YES"/>
    <s v="CHECKED "/>
    <s v="MUST"/>
    <n v="0"/>
  </r>
  <r>
    <n v="49"/>
    <x v="15"/>
    <s v="If a data breach does occur, what methods would you use to recover or replace IT (information technology) systems and data?"/>
    <m/>
    <m/>
    <m/>
    <m/>
  </r>
  <r>
    <m/>
    <x v="15"/>
    <s v="1. Our systems are routinely backed up to a separate server"/>
    <s v="YES"/>
    <s v="CHECKED "/>
    <s v="MUST"/>
    <n v="1"/>
  </r>
  <r>
    <m/>
    <x v="15"/>
    <s v="2. We have a remote, cloud-based replica of our production environment ready to use in case of a cyberattack"/>
    <s v="YES"/>
    <s v="CHECKED "/>
    <s v="MUST"/>
    <n v="2"/>
  </r>
  <r>
    <m/>
    <x v="15"/>
    <s v="3. We have no way to recover data or replace IT systems"/>
    <s v="YES"/>
    <s v="CHECKED "/>
    <s v="MUST"/>
    <n v="0"/>
  </r>
  <r>
    <n v="50"/>
    <x v="15"/>
    <s v="How often do you test for vulnerabilities in your IT (Information Technology) system?_x000a_1. Several times a year_x000a_2. Once a year_x000a_3. Once every few years"/>
    <n v="1"/>
    <s v="CHECKED "/>
    <s v="MUST"/>
    <n v="2"/>
  </r>
  <r>
    <n v="51"/>
    <x v="15"/>
    <s v="If vulnerabilities are found, are corrective actions implemented as soon as feasible?"/>
    <s v="YES"/>
    <s v="CHECKED "/>
    <s v="MUST"/>
    <n v="2"/>
  </r>
  <r>
    <n v="52"/>
    <x v="15"/>
    <s v="Is a system in place to identify the abuse of it, including improper access, tampering or altering of business data?"/>
    <s v="YES"/>
    <s v="CHECKED "/>
    <s v="MUST"/>
    <n v="2"/>
  </r>
  <r>
    <n v="53"/>
    <x v="15"/>
    <s v="Are all system violators subject to appropriate disciplinary action for abuse?"/>
    <s v="YES"/>
    <s v="CHECKED "/>
    <s v="MUST"/>
    <n v="2"/>
  </r>
  <r>
    <n v="54"/>
    <x v="15"/>
    <s v="Is user access restricted based on job description or assigned duties?_x000a_If no, skip question 56"/>
    <s v="YES"/>
    <s v="CHECKED "/>
    <s v="MUST"/>
    <n v="2"/>
  </r>
  <r>
    <n v="55"/>
    <x v="15"/>
    <s v="Is authorized access reviewed annually to ensure access to sensitive systems is base on job requirements?"/>
    <s v="YES"/>
    <s v="CHECKED "/>
    <s v="CONDITIONAL"/>
    <n v="2"/>
  </r>
  <r>
    <n v="56"/>
    <x v="15"/>
    <s v="Are computer and network access removed upon employee separation?"/>
    <s v="YES"/>
    <s v="CHECKED "/>
    <s v="MUST"/>
    <n v="2"/>
  </r>
  <r>
    <n v="57"/>
    <x v="15"/>
    <s v="Which of the following do you use to protect access to company software systems?"/>
    <m/>
    <m/>
    <m/>
    <m/>
  </r>
  <r>
    <m/>
    <x v="15"/>
    <s v="1. Individually assigned accounts"/>
    <s v="YES"/>
    <s v="CHECKED "/>
    <s v="MUST"/>
    <n v="1"/>
  </r>
  <r>
    <m/>
    <x v="15"/>
    <s v="2. Complex login passwords or passphrases"/>
    <s v="YES"/>
    <s v="CHECKED "/>
    <s v="MUST"/>
    <n v="1"/>
  </r>
  <r>
    <m/>
    <x v="15"/>
    <s v="3. Biometric technologies"/>
    <s v="YES"/>
    <s v="CHECKED "/>
    <s v="MUST"/>
    <n v="1"/>
  </r>
  <r>
    <m/>
    <x v="15"/>
    <s v="4. Electronic ID cards"/>
    <s v="YES"/>
    <s v="CHECKED "/>
    <s v="MUST"/>
    <n v="1"/>
  </r>
  <r>
    <m/>
    <x v="15"/>
    <s v="5. None of the above"/>
    <s v="YES"/>
    <s v="CHECKED "/>
    <s v="MUST"/>
    <n v="0"/>
  </r>
  <r>
    <n v="58"/>
    <x v="15"/>
    <s v="Which of the following technologies are used to secure remote access connections to company software systems?"/>
    <m/>
    <m/>
    <m/>
    <m/>
  </r>
  <r>
    <m/>
    <x v="15"/>
    <s v="1. 2-factor/multi-factor authentication system"/>
    <s v="YES"/>
    <s v="CHECKED "/>
    <s v="MUST"/>
    <n v="1"/>
  </r>
  <r>
    <m/>
    <x v="15"/>
    <s v="2. VPN or remote desktop"/>
    <s v="YES"/>
    <s v="CHECKED "/>
    <s v="MUST"/>
    <n v="1"/>
  </r>
  <r>
    <m/>
    <x v="15"/>
    <s v="3. Employees do not have remote access to company software systems"/>
    <s v="YES"/>
    <s v="CHECKED "/>
    <s v="MUST"/>
    <n v="0"/>
  </r>
  <r>
    <m/>
    <x v="15"/>
    <s v="4. None of the above"/>
    <s v="YES"/>
    <s v="CHECKED "/>
    <s v="MUST"/>
    <n v="0"/>
  </r>
  <r>
    <n v="59"/>
    <x v="15"/>
    <s v="Are employees who use personal devices to conduct company business required to ensure all such devices adhere to the company's cybersecurity policies and procedures, such as regular security updates and a method to securely access the company's network?_x000a_1. Yes_x000a_2. No_x000a_3. Employees do not use personal devices to conduct company business"/>
    <n v="1"/>
    <s v="CHECKED "/>
    <s v="MUST"/>
    <n v="2"/>
  </r>
  <r>
    <n v="60"/>
    <x v="15"/>
    <s v="Are regular inventories performed to account for all media, hardware, or other IT (Information Technology) equipment (i.e. hard drives, removable drives, CD-ROMs or cd-r disks, DVD's or US drives) containing sensitive information regarding the import/export process?"/>
    <s v="YES"/>
    <s v="CHECKED "/>
    <s v="MUST"/>
    <n v="2"/>
  </r>
  <r>
    <n v="61"/>
    <x v="15"/>
    <s v="How do you dispose of old computer equipment containing hard drives?_x000a_1. We have a professional company sanitize hard drives prior to destruction_x000a_2. We sanitize hard drives ourselves before disposing of them_x000a_3. We dispose of hard drives without sanitizing them"/>
    <n v="2"/>
    <s v="CHECKED "/>
    <s v="MUST"/>
    <n v="2"/>
  </r>
  <r>
    <m/>
    <x v="16"/>
    <s v="9. PROCEDURAL SECURITY"/>
    <m/>
    <m/>
    <m/>
    <m/>
  </r>
  <r>
    <n v="62"/>
    <x v="17"/>
    <s v="What methods do you use to secure cargo that is staged overnight?_x000a_1. We never stage cargo for loading overnight. Cargo is only staged the day the driver is set to pick up the cargo_x000a_2. Cargo is stored in a locked room or fenced in area that is locked_x000a_3. Cargo is not stored in a locked are but is monitored by a guard and/or CCTV (closed circuit television)_x000a_4. Cargo is not stored in a locked area and is not monitored by a guard or CCTV (closed circuit television)_x000a_5. Cargo is not stored in a locked area and is not monitored by a guard or CCTV (closed circuit television)"/>
    <n v="2"/>
    <s v="CHECKED "/>
    <s v="MUST"/>
    <n v="2"/>
  </r>
  <r>
    <n v="63"/>
    <x v="17"/>
    <s v="What methods do you use to ensure cargo staging areas and immediate surrounding areas are free of visible pest contamination?"/>
    <m/>
    <m/>
    <m/>
    <m/>
  </r>
  <r>
    <m/>
    <x v="17"/>
    <s v="1. A cleaning crew regularly inspects and cleans the area"/>
    <s v="YES"/>
    <s v="CHECKED "/>
    <s v="MUST"/>
    <n v="1"/>
  </r>
  <r>
    <m/>
    <x v="17"/>
    <s v="2. animal and insect traps and/or deterrents are used to trap or kill pests"/>
    <s v="YES"/>
    <s v="CHECKED "/>
    <s v="MUST"/>
    <n v="1"/>
  </r>
  <r>
    <m/>
    <x v="17"/>
    <s v="3. None of the above"/>
    <s v="YES"/>
    <s v="CHECKED "/>
    <s v="MUST"/>
    <n v="0"/>
  </r>
  <r>
    <n v="64"/>
    <x v="17"/>
    <s v="Are procedures in place to identify, challenge and address unauthorized/unidentified persons?"/>
    <s v="YES"/>
    <s v="CHECKED "/>
    <s v="MUST"/>
    <n v="2"/>
  </r>
  <r>
    <n v="65"/>
    <x v="17"/>
    <s v="How do you ensure that all information used on shipping documents is legible, complete, accurate, and protected against the exchange, loss or introduction of erroneous information?"/>
    <m/>
    <m/>
    <m/>
    <m/>
  </r>
  <r>
    <m/>
    <x v="17"/>
    <s v="1. We utilize secure electronic data feeds to send/receive manifest data to and from booking agents"/>
    <s v="YES"/>
    <s v="CHECKED "/>
    <s v="MUST"/>
    <n v="1"/>
  </r>
  <r>
    <m/>
    <x v="17"/>
    <s v="2. We cross reference multiple data sources (loading guides, purchase orders, commercial invoices, etc.) to verify data is accurate"/>
    <s v="YES"/>
    <s v="CHECKED "/>
    <s v="MUST"/>
    <n v="1"/>
  </r>
  <r>
    <m/>
    <x v="17"/>
    <s v="3. We utilize soft copies of original documents to ensure legibility"/>
    <s v="YES"/>
    <s v="CHECKED "/>
    <s v="MUST"/>
    <n v="1"/>
  </r>
  <r>
    <m/>
    <x v="17"/>
    <s v="4. We utilize software with dates visible to multiple personnel to ensure documents are transferred on time"/>
    <s v="YES"/>
    <s v="CHECKED "/>
    <s v="MUST"/>
    <n v="1"/>
  </r>
  <r>
    <m/>
    <x v="17"/>
    <s v="5. None of the above"/>
    <s v="YES"/>
    <s v="CHECKED "/>
    <s v="MUST"/>
    <n v="0"/>
  </r>
  <r>
    <n v="66"/>
    <x v="17"/>
    <s v="Which of the following do you cross reference to ensure manifest data transmitted to a freight forwarder, booking agent or to the steamship line is correct?"/>
    <m/>
    <m/>
    <m/>
    <m/>
  </r>
  <r>
    <m/>
    <x v="17"/>
    <s v="1. Staged/departed cargo"/>
    <s v="YES"/>
    <s v="CHECKED "/>
    <s v="MUST"/>
    <n v="1"/>
  </r>
  <r>
    <m/>
    <x v="17"/>
    <s v="2. Purchase orders"/>
    <s v="YES"/>
    <s v="CHECKED "/>
    <s v="MUST"/>
    <n v="1"/>
  </r>
  <r>
    <m/>
    <x v="17"/>
    <s v="3. Manifest information sent to the booking agent/steamship line/freight forwarder is correct"/>
    <s v="YES"/>
    <s v="CHECKED "/>
    <s v="MUST"/>
    <n v="1"/>
  </r>
  <r>
    <m/>
    <x v="17"/>
    <s v="4. We do not verify manifest information sent to the booking agent/steamship line is correct"/>
    <s v="YES"/>
    <s v="CHECKED "/>
    <s v="MUST"/>
    <n v="0"/>
  </r>
  <r>
    <n v="67"/>
    <x v="17"/>
    <s v="Is cargo counted and weighed prior to loading?"/>
    <s v="YES"/>
    <s v="CHECKED "/>
    <s v="MUST"/>
    <n v="2"/>
  </r>
  <r>
    <n v="68"/>
    <x v="17"/>
    <s v="Are all shortages, overages and other discrepancies resolved and/or investigated?"/>
    <s v="YES"/>
    <s v="CHECKED "/>
    <s v="MUST"/>
    <n v="2"/>
  </r>
  <r>
    <n v="69"/>
    <x v="17"/>
    <s v="Which of the following do you have in place in preparation for any supply chain security incidents?"/>
    <m/>
    <m/>
    <m/>
    <m/>
  </r>
  <r>
    <m/>
    <x v="17"/>
    <s v="1. We have written procedures in place for reporting incidents."/>
    <s v="YES"/>
    <s v="CHECKED "/>
    <s v="MUST"/>
    <n v="1"/>
  </r>
  <r>
    <m/>
    <x v="17"/>
    <s v="2. We have an established internal escalation process."/>
    <s v="YES"/>
    <s v="CHECKED "/>
    <s v="MUST"/>
    <n v="1"/>
  </r>
  <r>
    <m/>
    <x v="17"/>
    <s v="3. Our written procedures have up-to-date contact information for internal management and external law enforcement agencies"/>
    <s v="YES"/>
    <s v="CHECKED "/>
    <s v="MUST"/>
    <n v="1"/>
  </r>
  <r>
    <m/>
    <x v="17"/>
    <s v="4. None of the above"/>
    <s v="YES"/>
    <s v="CHECKED "/>
    <s v="MUST"/>
    <n v="0"/>
  </r>
  <r>
    <n v="70"/>
    <x v="17"/>
    <s v="What procedures do you have in place following a potential security incident?"/>
    <m/>
    <m/>
    <m/>
    <m/>
  </r>
  <r>
    <m/>
    <x v="17"/>
    <s v="1. We conduct a post-incident analysis."/>
    <s v="YES"/>
    <s v="CHECKED "/>
    <s v="MUST"/>
    <n v="1"/>
  </r>
  <r>
    <m/>
    <x v="17"/>
    <s v="2. The post-incident analysis is documented."/>
    <s v="YES"/>
    <s v="CHECKED "/>
    <s v="MUST"/>
    <n v="1"/>
  </r>
  <r>
    <m/>
    <x v="17"/>
    <s v="3. Post-incident analysis could be shared with Harbor Freight Tools if needed."/>
    <s v="YES"/>
    <s v="CHECKED "/>
    <s v="MUST"/>
    <n v="1"/>
  </r>
  <r>
    <m/>
    <x v="17"/>
    <s v="4. None of the above"/>
    <s v="YES"/>
    <s v="CHECKED "/>
    <s v="MUST"/>
    <n v="0"/>
  </r>
  <r>
    <m/>
    <x v="18"/>
    <s v="10. CONVEYANCE SECURITY"/>
    <m/>
    <m/>
    <m/>
    <m/>
  </r>
  <r>
    <n v="71"/>
    <x v="19"/>
    <s v="If a credible or detected threat to the security of a shipment or conveyance is discovered, is every business partner in the supply chain as well as all law enforcement agencies, alerted immediately and as appropriate?"/>
    <s v="YES"/>
    <s v="CHECKED "/>
    <s v="MUST"/>
    <n v="2"/>
  </r>
  <r>
    <m/>
    <x v="20"/>
    <s v="11. BUSINESS PARTNER SECURITY"/>
    <m/>
    <m/>
    <m/>
    <m/>
  </r>
  <r>
    <n v="72"/>
    <x v="21"/>
    <s v="Do you screen and monitor business partners (including freight forwarders and truckers) to ensure they have supply chain security practices that meet or exceed CTPAT requirements?_x000a_1. We screen new partners only_x000a_2. We screen new partners and annually monitor exiting partners_x000a_3. We do not have a screening process for business partners_x000a_If 3, skip question 74"/>
    <n v="2"/>
    <s v="CHECKED "/>
    <s v="MUST"/>
    <n v="2"/>
  </r>
  <r>
    <n v="73"/>
    <x v="21"/>
    <s v="Is this process for screening and/or monitoring business partners documented?"/>
    <s v="YES"/>
    <s v="CHECKED "/>
    <s v="CONDITIONAL"/>
    <n v="2"/>
  </r>
  <r>
    <n v="74"/>
    <x v="21"/>
    <s v="What do you screen business partners for? (Select all that apply)"/>
    <m/>
    <m/>
    <m/>
    <m/>
  </r>
  <r>
    <n v="74"/>
    <x v="21"/>
    <s v="1. Forced Labor"/>
    <s v="YES"/>
    <s v="CHECKED "/>
    <s v="MUST"/>
    <n v="1"/>
  </r>
  <r>
    <m/>
    <x v="21"/>
    <s v="2. Cybersecurity"/>
    <s v="YES"/>
    <s v="CHECKED "/>
    <s v="MUST"/>
    <n v="1"/>
  </r>
  <r>
    <m/>
    <x v="21"/>
    <s v="3. AEO participation"/>
    <s v="YES"/>
    <s v="CHECKED "/>
    <s v="MUST"/>
    <n v="1"/>
  </r>
  <r>
    <m/>
    <x v="21"/>
    <s v="4. Terrorist funding"/>
    <s v="YES"/>
    <s v="CHECKED "/>
    <s v="MUST"/>
    <n v="1"/>
  </r>
  <r>
    <m/>
    <x v="21"/>
    <s v="5. None of the above"/>
    <s v="YES"/>
    <s v="CHECKED "/>
    <s v="MUST"/>
    <n v="0"/>
  </r>
  <r>
    <n v="75"/>
    <x v="21"/>
    <s v="For your supply chain business partners such as truckers, freight forwarders, customs broker, and the like; How do you ensure they maintain supply chain security practices that meet or excel CTPAT minimum security criteria? (select all that apply)"/>
    <m/>
    <m/>
    <m/>
    <m/>
  </r>
  <r>
    <m/>
    <x v="21"/>
    <s v="1. We verify that our supply chain partners meet or exceed CTPAT supply chain security criteria."/>
    <s v="YES"/>
    <s v="CHECKED "/>
    <s v="MUST"/>
    <n v="0"/>
  </r>
  <r>
    <m/>
    <x v="21"/>
    <s v="2. We ask our supply chain partners to complete a supply security."/>
    <s v="YES"/>
    <s v="CHECKED "/>
    <s v="MUST"/>
    <n v="1"/>
  </r>
  <r>
    <m/>
    <x v="21"/>
    <s v="3. We visit all of our supply chain partners to verify their supply chain security performance."/>
    <s v="YES"/>
    <s v="CHECKED "/>
    <s v="MUST"/>
    <n v="1"/>
  </r>
  <r>
    <m/>
    <x v="21"/>
    <s v="4. We stipulate supply chain security practices in contracts."/>
    <s v="YES"/>
    <s v="CHECKED "/>
    <s v="MUST"/>
    <n v="1"/>
  </r>
  <r>
    <n v="76"/>
    <x v="21"/>
    <s v="What action do you take if supply chain security weaknesses are discovered during a visit or a questionnaire of a supply chain partner?_x000a_1. We note their score but do not work with the supply chain partner to improve their processes in anyway_x000a_2. We work with the supply chain security partner to strengthen their supply chain security process"/>
    <n v="2"/>
    <s v="CHECKED "/>
    <s v="CONDITIONAL"/>
    <n v="2"/>
  </r>
  <r>
    <n v="77"/>
    <x v="21"/>
    <s v="Do you retain documented evidence of improvements to weaknesses discovered on a review of a business partner's supply security?"/>
    <s v="YES"/>
    <s v="CHECKED "/>
    <s v="MUST"/>
    <n v="2"/>
  </r>
  <r>
    <m/>
    <x v="22"/>
    <s v="12. AGRICULTURAL SECURITY"/>
    <m/>
    <m/>
    <m/>
    <m/>
  </r>
  <r>
    <n v="78"/>
    <x v="23"/>
    <s v="How do you prevent pest contamination in the WPM (wood packaging material) of your shipments? _x000a_1. We do nothing to prevent pest contamination in our shipments_x000a_2. We only use pallets or other WPM (wood packaging material) that have a valid international plant protection convention (IPPC) stamp from a certified supplier_x000a_"/>
    <n v="2"/>
    <s v="CHECKED "/>
    <s v="CONDITIONAL"/>
    <n v="2"/>
  </r>
  <r>
    <n v="79"/>
    <x v="23"/>
    <s v="For which shipments do you utilize WPM (wood packaging material) with a valid IPPC stamp?_x000a_1. International shipments only_x000a_2. Domestic shipments only_x000a_3. All shipments where WPM is required"/>
    <n v="3"/>
    <s v="CHECKED "/>
    <s v="MUST"/>
    <n v="2"/>
  </r>
  <r>
    <n v="80"/>
    <x v="23"/>
    <s v="Is the use of WPM (wood packaging material) with a valid IPPC stamp part of your written procedures?"/>
    <s v="YES"/>
    <s v="CHECKED "/>
    <s v="MUST"/>
    <n v="2"/>
  </r>
  <r>
    <m/>
    <x v="24"/>
    <s v="13. CONTAINER SECURITY"/>
    <m/>
    <m/>
    <m/>
    <m/>
  </r>
  <r>
    <n v="81"/>
    <x v="25"/>
    <s v="Which of the following does your container storage area have?"/>
    <m/>
    <m/>
    <m/>
    <m/>
  </r>
  <r>
    <m/>
    <x v="25"/>
    <s v="1. Alarm system"/>
    <s v="YES"/>
    <s v="CHECKED "/>
    <s v="MUST"/>
    <n v="1"/>
  </r>
  <r>
    <m/>
    <x v="25"/>
    <s v="2. CCTV (closed circuit television)"/>
    <s v="YES"/>
    <s v="CHECKED "/>
    <s v="MUST"/>
    <n v="1"/>
  </r>
  <r>
    <m/>
    <x v="25"/>
    <s v="3. Security guard(s)"/>
    <s v="YES"/>
    <s v="CHECKED "/>
    <s v="MUST"/>
    <n v="1"/>
  </r>
  <r>
    <m/>
    <x v="25"/>
    <s v="4. Adequate lighting to see all areas of the yard"/>
    <s v="YES"/>
    <s v="CHECKED "/>
    <s v="MUST"/>
    <n v="1"/>
  </r>
  <r>
    <m/>
    <x v="25"/>
    <s v="5. Fencing or walls"/>
    <s v="YES"/>
    <s v="CHECKED "/>
    <s v="MUST"/>
    <n v="1"/>
  </r>
  <r>
    <m/>
    <x v="25"/>
    <s v="6. Locked gates"/>
    <s v="YES"/>
    <s v="CHECKED "/>
    <s v="MUST"/>
    <n v="1"/>
  </r>
  <r>
    <m/>
    <x v="25"/>
    <s v="7. None of the above"/>
    <s v="YES"/>
    <s v="CHECKED "/>
    <s v="MUST"/>
    <n v="0"/>
  </r>
  <r>
    <n v="82"/>
    <x v="25"/>
    <s v="Which of the following points is included in your container inspection checklist?"/>
    <m/>
    <m/>
    <m/>
    <m/>
  </r>
  <r>
    <m/>
    <x v="25"/>
    <s v="1. Undercarriage"/>
    <s v="YES"/>
    <s v="CHECKED "/>
    <s v="MUST"/>
    <n v="1"/>
  </r>
  <r>
    <m/>
    <x v="25"/>
    <s v="2. doors"/>
    <s v="YES"/>
    <s v="CHECKED "/>
    <s v="MUST"/>
    <n v="1"/>
  </r>
  <r>
    <m/>
    <x v="25"/>
    <s v="3. right side"/>
    <s v="YES"/>
    <s v="CHECKED "/>
    <s v="MUST"/>
    <n v="1"/>
  </r>
  <r>
    <m/>
    <x v="25"/>
    <s v="4. left side"/>
    <s v="YES"/>
    <s v="CHECKED "/>
    <s v="MUST"/>
    <n v="1"/>
  </r>
  <r>
    <m/>
    <x v="25"/>
    <s v="5. Front wall"/>
    <s v="YES"/>
    <s v="CHECKED "/>
    <s v="MUST"/>
    <n v="1"/>
  </r>
  <r>
    <m/>
    <x v="25"/>
    <s v="6. Ceiling/roof"/>
    <s v="YES"/>
    <s v="CHECKED "/>
    <s v="MUST"/>
    <n v="1"/>
  </r>
  <r>
    <m/>
    <x v="25"/>
    <s v="7. Floor"/>
    <s v="YES"/>
    <s v="CHECKED "/>
    <s v="MUST"/>
    <n v="1"/>
  </r>
  <r>
    <m/>
    <x v="25"/>
    <s v="8. Door locks/hasps"/>
    <s v="YES"/>
    <s v="CHECKED "/>
    <s v="MUST"/>
    <n v="1"/>
  </r>
  <r>
    <m/>
    <x v="25"/>
    <s v="9. seal verification"/>
    <s v="YES"/>
    <s v="CHECKED "/>
    <s v="MUST"/>
    <n v="1"/>
  </r>
  <r>
    <m/>
    <x v="25"/>
    <s v="10. Agricultural review"/>
    <s v="YES"/>
    <s v="CHECKED "/>
    <s v="MUST"/>
    <n v="1"/>
  </r>
  <r>
    <m/>
    <x v="25"/>
    <s v="11. Container number"/>
    <s v="YES"/>
    <s v="CHECKED "/>
    <s v="MUST"/>
    <n v="1"/>
  </r>
  <r>
    <m/>
    <x v="25"/>
    <s v="12. Date of inspection"/>
    <s v="YES"/>
    <s v="CHECKED "/>
    <s v="MUST"/>
    <n v="1"/>
  </r>
  <r>
    <m/>
    <x v="25"/>
    <s v="13. Time of inspection"/>
    <s v="YES"/>
    <s v="CHECKED "/>
    <s v="MUST"/>
    <n v="1"/>
  </r>
  <r>
    <m/>
    <x v="25"/>
    <s v="14. Name of employee who conducted the inspection"/>
    <s v="YES"/>
    <s v="CHECKED "/>
    <s v="MUST"/>
    <n v="1"/>
  </r>
  <r>
    <m/>
    <x v="25"/>
    <s v="15. Name of the supervisor who supervised the inspection"/>
    <s v="YES"/>
    <s v="CHECKED "/>
    <s v="MUST"/>
    <n v="1"/>
  </r>
  <r>
    <m/>
    <x v="25"/>
    <s v="16. None of the above or we do not utilize a container inspection checklist"/>
    <s v="YES"/>
    <s v="CHECKED "/>
    <s v="MUST"/>
    <n v="0"/>
  </r>
  <r>
    <n v="83"/>
    <x v="25"/>
    <s v="In addition to a container inspection checklist do you have written procedures documenting how container inspections should be performed?_x000a_If no, skip question 85."/>
    <s v="YES"/>
    <s v="CHECKED "/>
    <s v="MUST"/>
    <n v="2"/>
  </r>
  <r>
    <n v="84"/>
    <x v="25"/>
    <s v="Which of the following are included in your written procedures for container inspections?"/>
    <m/>
    <m/>
    <m/>
    <m/>
  </r>
  <r>
    <m/>
    <x v="25"/>
    <s v="1. Procedures for inspecting a container to make sure it is clear of contraband"/>
    <s v="YES"/>
    <s v="CHECKED "/>
    <s v="CONDITIONAL"/>
    <n v="1"/>
  </r>
  <r>
    <m/>
    <x v="25"/>
    <s v="2. Procedures for inspecting a container to make sure it is clear of plant, animal or other biological matter"/>
    <s v="YES"/>
    <s v="CHECKED "/>
    <s v="CONDITIONAL"/>
    <n v="1"/>
  </r>
  <r>
    <m/>
    <x v="25"/>
    <s v="3. Procedures for sealing a container"/>
    <s v="YES"/>
    <s v="CHECKED "/>
    <s v="CONDITIONAL"/>
    <n v="1"/>
  </r>
  <r>
    <m/>
    <x v="25"/>
    <s v="4. None of the above"/>
    <s v="YES"/>
    <s v="CHECKED "/>
    <s v="CONDITIONAL"/>
    <n v="0"/>
  </r>
  <r>
    <n v="85"/>
    <x v="25"/>
    <s v="Are there written procedures for cargo staging, verification, loading and sealing?"/>
    <s v="YES"/>
    <s v="CHECKED "/>
    <s v="MUST"/>
    <n v="2"/>
  </r>
  <r>
    <m/>
    <x v="26"/>
    <s v="14. SECURITY VISION/RESPONSIBILITIES AND RISK ASSESSMENT"/>
    <m/>
    <m/>
    <m/>
    <m/>
  </r>
  <r>
    <n v="86"/>
    <x v="27"/>
    <s v="Is your supply chain security/CTPAT program designed with, supported by, and implemented by, an appropriate written review component that holds specific personnel accountable for their responsibilities, and all security procedures, outlines by the security program?"/>
    <s v="YES"/>
    <s v="CHECKED "/>
    <s v="MUST"/>
    <n v="2"/>
  </r>
  <r>
    <n v="87"/>
    <x v="27"/>
    <s v="Is your CTPAT POC (point of contact) knowledgeable about CTPAT program requirements? "/>
    <s v="YES"/>
    <s v="CHECKED "/>
    <s v="MUST"/>
    <n v="2"/>
  </r>
  <r>
    <n v="88"/>
    <x v="27"/>
    <s v="Does your CTPAT POC provide regular updates to upper management on issues related to the CTPAT program (including updated requirements, the progress or outcomes of audits, security-related exercises, and CTPAT validations)?"/>
    <s v="YES"/>
    <s v="CHECKED "/>
    <s v="MUST"/>
    <n v="2"/>
  </r>
  <r>
    <m/>
    <x v="28"/>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8" firstHeaderRow="1" firstDataRow="1" firstDataCol="1"/>
  <pivotFields count="7">
    <pivotField showAll="0"/>
    <pivotField axis="axisRow" showAll="0">
      <items count="30">
        <item h="1" x="0"/>
        <item h="1" x="2"/>
        <item h="1" x="4"/>
        <item h="1" x="6"/>
        <item h="1" x="8"/>
        <item h="1" x="10"/>
        <item h="1" x="12"/>
        <item h="1" x="14"/>
        <item h="1" x="16"/>
        <item h="1" x="18"/>
        <item h="1" x="20"/>
        <item h="1" x="22"/>
        <item h="1" x="24"/>
        <item h="1" x="26"/>
        <item x="1"/>
        <item x="3"/>
        <item x="5"/>
        <item x="7"/>
        <item x="9"/>
        <item x="11"/>
        <item x="13"/>
        <item x="15"/>
        <item x="17"/>
        <item h="1" x="28"/>
        <item x="19"/>
        <item x="21"/>
        <item x="23"/>
        <item x="25"/>
        <item x="27"/>
        <item t="default"/>
      </items>
    </pivotField>
    <pivotField showAll="0"/>
    <pivotField showAll="0"/>
    <pivotField showAll="0"/>
    <pivotField showAll="0"/>
    <pivotField dataField="1" showAll="0"/>
  </pivotFields>
  <rowFields count="1">
    <field x="1"/>
  </rowFields>
  <rowItems count="15">
    <i>
      <x v="14"/>
    </i>
    <i>
      <x v="15"/>
    </i>
    <i>
      <x v="16"/>
    </i>
    <i>
      <x v="17"/>
    </i>
    <i>
      <x v="18"/>
    </i>
    <i>
      <x v="19"/>
    </i>
    <i>
      <x v="20"/>
    </i>
    <i>
      <x v="21"/>
    </i>
    <i>
      <x v="22"/>
    </i>
    <i>
      <x v="24"/>
    </i>
    <i>
      <x v="25"/>
    </i>
    <i>
      <x v="26"/>
    </i>
    <i>
      <x v="27"/>
    </i>
    <i>
      <x v="28"/>
    </i>
    <i t="grand">
      <x/>
    </i>
  </rowItems>
  <colItems count="1">
    <i/>
  </colItems>
  <dataFields count="1">
    <dataField name="Sum of Score"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6:H274" headerRowDxfId="16" dataDxfId="15">
  <autoFilter ref="A16:H274" xr:uid="{00000000-0009-0000-0100-000001000000}"/>
  <tableColumns count="8">
    <tableColumn id="1" xr3:uid="{00000000-0010-0000-0000-000001000000}" name=" " totalsRowLabel="Total" dataDxfId="14" totalsRowDxfId="13"/>
    <tableColumn id="12" xr3:uid="{00000000-0010-0000-0000-00000C000000}" name="SECTION" dataDxfId="12" totalsRowDxfId="11"/>
    <tableColumn id="2" xr3:uid="{00000000-0010-0000-0000-000002000000}" name="QUESTION" dataDxfId="10" totalsRowDxfId="9"/>
    <tableColumn id="3" xr3:uid="{00000000-0010-0000-0000-000003000000}" name="RESPONSE" dataDxfId="8" totalsRowDxfId="7"/>
    <tableColumn id="4" xr3:uid="{00000000-0010-0000-0000-000004000000}" name="COMMENTS" dataDxfId="6" totalsRowDxfId="5"/>
    <tableColumn id="5" xr3:uid="{00000000-0010-0000-0000-000005000000}" name="Must/Conditional" dataDxfId="4" totalsRowDxfId="3">
      <calculatedColumnFormula>INDEX(Key!J:J, MATCH(Table1[[#This Row],[ ]], Key!A:A, 0))</calculatedColumnFormula>
    </tableColumn>
    <tableColumn id="11" xr3:uid="{00000000-0010-0000-0000-00000B000000}" name="Score" totalsRowFunction="sum" dataDxfId="2" totalsRowDxfId="1"/>
    <tableColumn id="6" xr3:uid="{00000000-0010-0000-0000-000006000000}" name="问题"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74"/>
  <sheetViews>
    <sheetView tabSelected="1" zoomScale="110" zoomScaleNormal="110" workbookViewId="0">
      <selection activeCell="D9" sqref="D9:E9"/>
    </sheetView>
  </sheetViews>
  <sheetFormatPr defaultColWidth="8.85546875" defaultRowHeight="15"/>
  <cols>
    <col min="1" max="1" width="13.140625" style="10" customWidth="1"/>
    <col min="2" max="2" width="41.140625" style="10" hidden="1" customWidth="1"/>
    <col min="3" max="3" width="89" style="10" customWidth="1"/>
    <col min="4" max="4" width="20.7109375" style="10" customWidth="1"/>
    <col min="5" max="5" width="34.42578125" style="10" customWidth="1"/>
    <col min="6" max="6" width="17.42578125" style="21" hidden="1" customWidth="1"/>
    <col min="7" max="7" width="9.42578125" style="21" hidden="1" customWidth="1"/>
    <col min="8" max="8" width="85.28515625" style="101" customWidth="1"/>
    <col min="9" max="16384" width="8.85546875" style="10"/>
  </cols>
  <sheetData>
    <row r="1" spans="1:8">
      <c r="A1" s="118" t="s">
        <v>0</v>
      </c>
      <c r="B1" s="119"/>
      <c r="C1" s="119"/>
      <c r="D1" s="119"/>
      <c r="E1" s="120"/>
      <c r="H1" s="100"/>
    </row>
    <row r="2" spans="1:8" ht="28.5" customHeight="1">
      <c r="A2" s="121" t="s">
        <v>763</v>
      </c>
      <c r="B2" s="122"/>
      <c r="C2" s="123"/>
      <c r="D2" s="123"/>
      <c r="E2" s="124"/>
      <c r="H2" s="69" t="s">
        <v>1005</v>
      </c>
    </row>
    <row r="3" spans="1:8">
      <c r="A3" s="110" t="s">
        <v>1</v>
      </c>
      <c r="B3" s="111"/>
      <c r="C3" s="112"/>
      <c r="D3" s="113"/>
      <c r="E3" s="114"/>
      <c r="H3" s="69" t="s">
        <v>821</v>
      </c>
    </row>
    <row r="4" spans="1:8">
      <c r="A4" s="110" t="s">
        <v>1087</v>
      </c>
      <c r="B4" s="111"/>
      <c r="C4" s="112"/>
      <c r="D4" s="113"/>
      <c r="E4" s="114"/>
      <c r="H4" s="129" t="s">
        <v>1086</v>
      </c>
    </row>
    <row r="5" spans="1:8">
      <c r="A5" s="110" t="s">
        <v>2</v>
      </c>
      <c r="B5" s="111"/>
      <c r="C5" s="112"/>
      <c r="D5" s="113"/>
      <c r="E5" s="114"/>
      <c r="H5" s="69" t="s">
        <v>1007</v>
      </c>
    </row>
    <row r="6" spans="1:8">
      <c r="A6" s="110" t="s">
        <v>3</v>
      </c>
      <c r="B6" s="111"/>
      <c r="C6" s="112"/>
      <c r="D6" s="113"/>
      <c r="E6" s="114"/>
      <c r="H6" s="69" t="s">
        <v>1006</v>
      </c>
    </row>
    <row r="7" spans="1:8">
      <c r="A7" s="110" t="s">
        <v>4</v>
      </c>
      <c r="B7" s="111"/>
      <c r="C7" s="112"/>
      <c r="D7" s="113"/>
      <c r="E7" s="114"/>
      <c r="H7" s="69" t="s">
        <v>822</v>
      </c>
    </row>
    <row r="8" spans="1:8">
      <c r="A8" s="66" t="s">
        <v>5</v>
      </c>
      <c r="B8" s="67"/>
      <c r="C8" s="68"/>
      <c r="D8" s="113"/>
      <c r="E8" s="114"/>
      <c r="H8" s="69" t="s">
        <v>823</v>
      </c>
    </row>
    <row r="9" spans="1:8">
      <c r="A9" s="110" t="s">
        <v>6</v>
      </c>
      <c r="B9" s="111"/>
      <c r="C9" s="112"/>
      <c r="D9" s="113"/>
      <c r="E9" s="114"/>
      <c r="H9" s="69" t="s">
        <v>1008</v>
      </c>
    </row>
    <row r="10" spans="1:8">
      <c r="A10" s="110" t="s">
        <v>7</v>
      </c>
      <c r="B10" s="111"/>
      <c r="C10" s="112"/>
      <c r="D10" s="113"/>
      <c r="E10" s="114"/>
      <c r="H10" s="69" t="s">
        <v>1009</v>
      </c>
    </row>
    <row r="11" spans="1:8">
      <c r="A11" s="110" t="s">
        <v>8</v>
      </c>
      <c r="B11" s="111"/>
      <c r="C11" s="112"/>
      <c r="D11" s="113"/>
      <c r="E11" s="114"/>
      <c r="H11" s="69" t="s">
        <v>1012</v>
      </c>
    </row>
    <row r="12" spans="1:8">
      <c r="A12" s="110" t="s">
        <v>9</v>
      </c>
      <c r="B12" s="111"/>
      <c r="C12" s="112"/>
      <c r="D12" s="113"/>
      <c r="E12" s="114"/>
      <c r="H12" s="69" t="s">
        <v>1010</v>
      </c>
    </row>
    <row r="13" spans="1:8">
      <c r="A13" s="110" t="s">
        <v>10</v>
      </c>
      <c r="B13" s="111"/>
      <c r="C13" s="112"/>
      <c r="D13" s="113"/>
      <c r="E13" s="114"/>
      <c r="H13" s="69" t="s">
        <v>1011</v>
      </c>
    </row>
    <row r="14" spans="1:8" ht="49.5" customHeight="1">
      <c r="A14" s="125" t="s">
        <v>819</v>
      </c>
      <c r="B14" s="126"/>
      <c r="C14" s="127"/>
      <c r="D14" s="127"/>
      <c r="E14" s="128"/>
      <c r="H14" s="69" t="s">
        <v>1013</v>
      </c>
    </row>
    <row r="15" spans="1:8" ht="27" customHeight="1">
      <c r="A15" s="53"/>
      <c r="B15" s="54"/>
      <c r="C15" s="115" t="s">
        <v>818</v>
      </c>
      <c r="D15" s="116"/>
      <c r="E15" s="117"/>
      <c r="H15" s="69" t="s">
        <v>1014</v>
      </c>
    </row>
    <row r="16" spans="1:8" ht="18.75">
      <c r="A16" s="6" t="s">
        <v>257</v>
      </c>
      <c r="B16" s="28" t="s">
        <v>816</v>
      </c>
      <c r="C16" s="7" t="s">
        <v>11</v>
      </c>
      <c r="D16" s="8" t="s">
        <v>12</v>
      </c>
      <c r="E16" s="9" t="s">
        <v>13</v>
      </c>
      <c r="F16" s="21" t="s">
        <v>759</v>
      </c>
      <c r="G16" s="45" t="s">
        <v>254</v>
      </c>
      <c r="H16" s="69" t="s">
        <v>1015</v>
      </c>
    </row>
    <row r="17" spans="1:8" ht="18.75">
      <c r="A17" s="72"/>
      <c r="B17" s="73">
        <v>1</v>
      </c>
      <c r="C17" s="74" t="s">
        <v>814</v>
      </c>
      <c r="D17" s="102"/>
      <c r="E17" s="74"/>
      <c r="F17" s="41"/>
      <c r="G17" s="46"/>
      <c r="H17" s="69" t="s">
        <v>959</v>
      </c>
    </row>
    <row r="18" spans="1:8" ht="135">
      <c r="A18" s="75">
        <v>1</v>
      </c>
      <c r="B18" s="76" t="s">
        <v>815</v>
      </c>
      <c r="C18" s="47" t="s">
        <v>820</v>
      </c>
      <c r="D18" s="64"/>
      <c r="E18" s="55"/>
      <c r="F18" s="37" t="s">
        <v>757</v>
      </c>
      <c r="G18" s="47">
        <f>IF(OR($D$18=1,$D$18=3), 2, IF(OR(Table1[[#This Row],[RESPONSE]]=4,Table1[[#This Row],[RESPONSE]]=5),0,IF(Table1[[#This Row],[RESPONSE]]=2,1,0)))</f>
        <v>0</v>
      </c>
      <c r="H18" s="69" t="s">
        <v>1016</v>
      </c>
    </row>
    <row r="19" spans="1:8">
      <c r="A19" s="77">
        <v>2</v>
      </c>
      <c r="B19" s="76" t="s">
        <v>815</v>
      </c>
      <c r="C19" s="78" t="s">
        <v>597</v>
      </c>
      <c r="D19" s="64"/>
      <c r="E19" s="56"/>
      <c r="F19" s="37" t="s">
        <v>757</v>
      </c>
      <c r="G19" s="47">
        <f>IF(Table1[[#This Row],[RESPONSE]]="NO", 2, 0)</f>
        <v>0</v>
      </c>
      <c r="H19" s="69" t="s">
        <v>824</v>
      </c>
    </row>
    <row r="20" spans="1:8">
      <c r="A20" s="77">
        <v>3</v>
      </c>
      <c r="B20" s="76" t="s">
        <v>815</v>
      </c>
      <c r="C20" s="78" t="s">
        <v>598</v>
      </c>
      <c r="D20" s="64"/>
      <c r="E20" s="56"/>
      <c r="F20" s="37" t="s">
        <v>757</v>
      </c>
      <c r="G20" s="47">
        <f>IF(Table1[[#This Row],[RESPONSE]]="YES",2,0)</f>
        <v>0</v>
      </c>
      <c r="H20" s="69" t="s">
        <v>825</v>
      </c>
    </row>
    <row r="21" spans="1:8" ht="90">
      <c r="A21" s="75">
        <v>4</v>
      </c>
      <c r="B21" s="76" t="s">
        <v>815</v>
      </c>
      <c r="C21" s="51" t="s">
        <v>1083</v>
      </c>
      <c r="D21" s="64"/>
      <c r="E21" s="55"/>
      <c r="F21" s="37" t="s">
        <v>757</v>
      </c>
      <c r="G21" s="48">
        <f>IF(Table1[[#This Row],[RESPONSE]]=1, 0, IF(Table1[[#This Row],[RESPONSE]]=2, 0, IF(Table1[[#This Row],[RESPONSE]]=3, 0, 0)))</f>
        <v>0</v>
      </c>
      <c r="H21" s="69" t="s">
        <v>1084</v>
      </c>
    </row>
    <row r="22" spans="1:8" ht="18.75">
      <c r="A22" s="72"/>
      <c r="B22" s="73">
        <v>2</v>
      </c>
      <c r="C22" s="74" t="s">
        <v>746</v>
      </c>
      <c r="D22" s="103"/>
      <c r="E22" s="104"/>
      <c r="F22" s="41"/>
      <c r="G22" s="46"/>
      <c r="H22" s="69" t="s">
        <v>826</v>
      </c>
    </row>
    <row r="23" spans="1:8" ht="60">
      <c r="A23" s="79">
        <v>5</v>
      </c>
      <c r="B23" s="76" t="s">
        <v>746</v>
      </c>
      <c r="C23" s="78" t="s">
        <v>599</v>
      </c>
      <c r="D23" s="64"/>
      <c r="E23" s="56"/>
      <c r="F23" s="37" t="s">
        <v>757</v>
      </c>
      <c r="G23" s="47">
        <f>IF(Table1[[#This Row],[RESPONSE]]="YES", 2, 0)</f>
        <v>0</v>
      </c>
      <c r="H23" s="69" t="s">
        <v>1085</v>
      </c>
    </row>
    <row r="24" spans="1:8" ht="75">
      <c r="A24" s="79">
        <v>6</v>
      </c>
      <c r="B24" s="76" t="s">
        <v>746</v>
      </c>
      <c r="C24" s="78" t="s">
        <v>600</v>
      </c>
      <c r="D24" s="64"/>
      <c r="E24" s="56"/>
      <c r="F24" s="37" t="s">
        <v>757</v>
      </c>
      <c r="G24" s="47">
        <f>IF(Table1[[#This Row],[RESPONSE]]="YES", 2, 0)</f>
        <v>0</v>
      </c>
      <c r="H24" s="69" t="s">
        <v>960</v>
      </c>
    </row>
    <row r="25" spans="1:8" ht="30">
      <c r="A25" s="79">
        <v>7</v>
      </c>
      <c r="B25" s="76" t="s">
        <v>746</v>
      </c>
      <c r="C25" s="79" t="s">
        <v>601</v>
      </c>
      <c r="D25" s="105"/>
      <c r="E25" s="99"/>
      <c r="F25" s="99"/>
      <c r="G25" s="49"/>
      <c r="H25" s="69" t="s">
        <v>1022</v>
      </c>
    </row>
    <row r="26" spans="1:8">
      <c r="A26" s="80"/>
      <c r="B26" s="76" t="s">
        <v>746</v>
      </c>
      <c r="C26" s="81" t="s">
        <v>602</v>
      </c>
      <c r="D26" s="29"/>
      <c r="E26" s="42"/>
      <c r="F26" s="37" t="s">
        <v>758</v>
      </c>
      <c r="G26" s="47">
        <f>IF(OR($D$21=1,$D$21=4),IF(Table1[[#This Row],[RESPONSE]]="YES", 0,0),IF(Table1[[#This Row],[RESPONSE]]="YES",1,0))</f>
        <v>0</v>
      </c>
      <c r="H26" s="69" t="s">
        <v>1020</v>
      </c>
    </row>
    <row r="27" spans="1:8">
      <c r="A27" s="80"/>
      <c r="B27" s="76" t="s">
        <v>746</v>
      </c>
      <c r="C27" s="81" t="s">
        <v>603</v>
      </c>
      <c r="D27" s="29"/>
      <c r="E27" s="42"/>
      <c r="F27" s="37" t="s">
        <v>758</v>
      </c>
      <c r="G27" s="47">
        <f>IF(OR($D$21=1,$D$21=4),IF(Table1[[#This Row],[RESPONSE]]="YES", 0,0),IF(Table1[[#This Row],[RESPONSE]]="YES",1,0))</f>
        <v>0</v>
      </c>
      <c r="H27" s="69" t="s">
        <v>829</v>
      </c>
    </row>
    <row r="28" spans="1:8">
      <c r="A28" s="80"/>
      <c r="B28" s="76" t="s">
        <v>746</v>
      </c>
      <c r="C28" s="81" t="s">
        <v>604</v>
      </c>
      <c r="D28" s="29"/>
      <c r="E28" s="42"/>
      <c r="F28" s="37" t="s">
        <v>758</v>
      </c>
      <c r="G28" s="47">
        <f>IF(OR($D$21=1,$D$21=4),IF(Table1[[#This Row],[RESPONSE]]="YES", 0,0),IF(Table1[[#This Row],[RESPONSE]]="YES",1,0))</f>
        <v>0</v>
      </c>
      <c r="H28" s="69" t="s">
        <v>832</v>
      </c>
    </row>
    <row r="29" spans="1:8">
      <c r="A29" s="80"/>
      <c r="B29" s="76" t="s">
        <v>746</v>
      </c>
      <c r="C29" s="81" t="s">
        <v>605</v>
      </c>
      <c r="D29" s="29"/>
      <c r="E29" s="42"/>
      <c r="F29" s="37" t="s">
        <v>758</v>
      </c>
      <c r="G29" s="47">
        <f>IF(OR($D$21=1,$D$21=4),IF(Table1[[#This Row],[RESPONSE]]="YES", 0,0),IF(Table1[[#This Row],[RESPONSE]]="YES",1,0))</f>
        <v>0</v>
      </c>
      <c r="H29" s="69" t="s">
        <v>830</v>
      </c>
    </row>
    <row r="30" spans="1:8">
      <c r="A30" s="80"/>
      <c r="B30" s="76" t="s">
        <v>746</v>
      </c>
      <c r="C30" s="81" t="s">
        <v>606</v>
      </c>
      <c r="D30" s="29"/>
      <c r="E30" s="42"/>
      <c r="F30" s="37" t="s">
        <v>758</v>
      </c>
      <c r="G30" s="47">
        <f>IF(OR($D$21=1,$D$21=4),IF(Table1[[#This Row],[RESPONSE]]="YES", 0,0),IF(Table1[[#This Row],[RESPONSE]]="YES",1,0))</f>
        <v>0</v>
      </c>
      <c r="H30" s="69" t="s">
        <v>827</v>
      </c>
    </row>
    <row r="31" spans="1:8">
      <c r="A31" s="80"/>
      <c r="B31" s="76" t="s">
        <v>746</v>
      </c>
      <c r="C31" s="81" t="s">
        <v>607</v>
      </c>
      <c r="D31" s="29"/>
      <c r="E31" s="42"/>
      <c r="F31" s="37" t="s">
        <v>758</v>
      </c>
      <c r="G31" s="47">
        <f>IF(OR($D$21=1,$D$21=4),IF(Table1[[#This Row],[RESPONSE]]="YES", 0,0),IF(Table1[[#This Row],[RESPONSE]]="YES",1,0))</f>
        <v>0</v>
      </c>
      <c r="H31" s="69" t="s">
        <v>831</v>
      </c>
    </row>
    <row r="32" spans="1:8">
      <c r="A32" s="80"/>
      <c r="B32" s="76" t="s">
        <v>746</v>
      </c>
      <c r="C32" s="81" t="s">
        <v>608</v>
      </c>
      <c r="D32" s="29"/>
      <c r="E32" s="42"/>
      <c r="F32" s="37" t="s">
        <v>758</v>
      </c>
      <c r="G32" s="47">
        <f>IF(OR($D$21=1,$D$21=4),IF(Table1[[#This Row],[RESPONSE]]="YES", 0,0),IF(Table1[[#This Row],[RESPONSE]]="YES",1,0))</f>
        <v>0</v>
      </c>
      <c r="H32" s="69" t="s">
        <v>1021</v>
      </c>
    </row>
    <row r="33" spans="1:8">
      <c r="A33" s="80"/>
      <c r="B33" s="76" t="s">
        <v>746</v>
      </c>
      <c r="C33" s="81" t="s">
        <v>609</v>
      </c>
      <c r="D33" s="29"/>
      <c r="E33" s="42"/>
      <c r="F33" s="37" t="s">
        <v>758</v>
      </c>
      <c r="G33" s="47">
        <f>IF(OR($D$21=1,$D$21=4),IF(Table1[[#This Row],[RESPONSE]]="YES", 0,0),IF(Table1[[#This Row],[RESPONSE]]="YES",1,0))</f>
        <v>0</v>
      </c>
      <c r="H33" s="69" t="s">
        <v>1017</v>
      </c>
    </row>
    <row r="34" spans="1:8">
      <c r="A34" s="80"/>
      <c r="B34" s="76" t="s">
        <v>746</v>
      </c>
      <c r="C34" s="81" t="s">
        <v>610</v>
      </c>
      <c r="D34" s="29"/>
      <c r="E34" s="42"/>
      <c r="F34" s="37" t="s">
        <v>758</v>
      </c>
      <c r="G34" s="47">
        <f>IF(OR($D$21=1,$D$21=4),IF(Table1[[#This Row],[RESPONSE]]="YES", 0,0),IF(Table1[[#This Row],[RESPONSE]]="YES",1,0))</f>
        <v>0</v>
      </c>
      <c r="H34" s="69" t="s">
        <v>833</v>
      </c>
    </row>
    <row r="35" spans="1:8">
      <c r="A35" s="80"/>
      <c r="B35" s="76" t="s">
        <v>746</v>
      </c>
      <c r="C35" s="81" t="s">
        <v>611</v>
      </c>
      <c r="D35" s="29"/>
      <c r="E35" s="42"/>
      <c r="F35" s="37" t="s">
        <v>758</v>
      </c>
      <c r="G35" s="47">
        <f>IF(OR($D$21=1,$D$21=4),IF(Table1[[#This Row],[RESPONSE]]="YES", 0,0),IF(Table1[[#This Row],[RESPONSE]]="YES",1,0))</f>
        <v>0</v>
      </c>
      <c r="H35" s="69" t="s">
        <v>834</v>
      </c>
    </row>
    <row r="36" spans="1:8">
      <c r="A36" s="80"/>
      <c r="B36" s="76" t="s">
        <v>746</v>
      </c>
      <c r="C36" s="81" t="s">
        <v>612</v>
      </c>
      <c r="D36" s="29"/>
      <c r="E36" s="42"/>
      <c r="F36" s="37" t="s">
        <v>758</v>
      </c>
      <c r="G36" s="47">
        <f>IF(OR($D$21=1,$D$21=4),IF(Table1[[#This Row],[RESPONSE]]="YES", 0,0),IF(Table1[[#This Row],[RESPONSE]]="YES",1,0))</f>
        <v>0</v>
      </c>
      <c r="H36" s="69" t="s">
        <v>1019</v>
      </c>
    </row>
    <row r="37" spans="1:8">
      <c r="A37" s="80"/>
      <c r="B37" s="76" t="s">
        <v>746</v>
      </c>
      <c r="C37" s="81" t="s">
        <v>613</v>
      </c>
      <c r="D37" s="29"/>
      <c r="E37" s="42"/>
      <c r="F37" s="37" t="s">
        <v>758</v>
      </c>
      <c r="G37" s="47">
        <f>IF(OR($D$21=1,$D$21=4),IF(Table1[[#This Row],[RESPONSE]]="YES", 0,0),IF(Table1[[#This Row],[RESPONSE]]="YES",1,0))</f>
        <v>0</v>
      </c>
      <c r="H37" s="69" t="s">
        <v>1018</v>
      </c>
    </row>
    <row r="38" spans="1:8">
      <c r="A38" s="82"/>
      <c r="B38" s="76" t="s">
        <v>746</v>
      </c>
      <c r="C38" s="81" t="s">
        <v>801</v>
      </c>
      <c r="D38" s="29"/>
      <c r="E38" s="42"/>
      <c r="F38" s="37" t="s">
        <v>758</v>
      </c>
      <c r="G38" s="47">
        <f>IF(OR($D$21=1,$D$21=4),IF(Table1[[#This Row],[RESPONSE]]="YES", 0,0),IF(Table1[[#This Row],[RESPONSE]]="YES",1,0))</f>
        <v>0</v>
      </c>
      <c r="H38" s="69" t="s">
        <v>1023</v>
      </c>
    </row>
    <row r="39" spans="1:8">
      <c r="A39" s="82"/>
      <c r="B39" s="76" t="s">
        <v>746</v>
      </c>
      <c r="C39" s="81" t="s">
        <v>802</v>
      </c>
      <c r="D39" s="29"/>
      <c r="E39" s="42"/>
      <c r="F39" s="37" t="s">
        <v>758</v>
      </c>
      <c r="G39" s="47">
        <f>IF(OR($D$21=1,$D$21=4),IF(Table1[[#This Row],[RESPONSE]]="YES", 0,0),IF(Table1[[#This Row],[RESPONSE]]="YES",1,0))</f>
        <v>0</v>
      </c>
      <c r="H39" s="69" t="s">
        <v>835</v>
      </c>
    </row>
    <row r="40" spans="1:8">
      <c r="A40" s="82"/>
      <c r="B40" s="76" t="s">
        <v>746</v>
      </c>
      <c r="C40" s="81" t="s">
        <v>803</v>
      </c>
      <c r="D40" s="29"/>
      <c r="E40" s="42"/>
      <c r="F40" s="37" t="s">
        <v>758</v>
      </c>
      <c r="G40" s="47">
        <f>IF(OR($D$21=1,$D$21=4),IF(Table1[[#This Row],[RESPONSE]]="YES", 0,0),IF(Table1[[#This Row],[RESPONSE]]="YES",1,0))</f>
        <v>0</v>
      </c>
      <c r="H40" s="69" t="s">
        <v>828</v>
      </c>
    </row>
    <row r="41" spans="1:8">
      <c r="A41" s="82"/>
      <c r="B41" s="76" t="s">
        <v>746</v>
      </c>
      <c r="C41" s="81" t="s">
        <v>804</v>
      </c>
      <c r="D41" s="59"/>
      <c r="E41" s="42"/>
      <c r="F41" s="37" t="s">
        <v>758</v>
      </c>
      <c r="G41" s="47">
        <f>IF(OR($D$21=1,$D$21=4),IF(Table1[[#This Row],[RESPONSE]]="YES", 0,0),IF(Table1[[#This Row],[RESPONSE]]="YES",1,0))</f>
        <v>0</v>
      </c>
      <c r="H41" s="69" t="s">
        <v>836</v>
      </c>
    </row>
    <row r="42" spans="1:8" ht="30">
      <c r="A42" s="79">
        <v>8</v>
      </c>
      <c r="B42" s="76" t="s">
        <v>746</v>
      </c>
      <c r="C42" s="83" t="s">
        <v>762</v>
      </c>
      <c r="D42" s="64"/>
      <c r="E42" s="55"/>
      <c r="F42" s="37" t="s">
        <v>757</v>
      </c>
      <c r="G42" s="48">
        <f>IF(Table1[[#This Row],[RESPONSE]]="YES", 2, 0)</f>
        <v>0</v>
      </c>
      <c r="H42" s="69" t="s">
        <v>961</v>
      </c>
    </row>
    <row r="43" spans="1:8" ht="45">
      <c r="A43" s="79">
        <v>9</v>
      </c>
      <c r="B43" s="76" t="s">
        <v>746</v>
      </c>
      <c r="C43" s="83" t="s">
        <v>806</v>
      </c>
      <c r="D43" s="64"/>
      <c r="E43" s="56"/>
      <c r="F43" s="37" t="s">
        <v>757</v>
      </c>
      <c r="G43" s="48">
        <f>IF(Table1[[#This Row],[RESPONSE]]="YES", 2, 0)</f>
        <v>0</v>
      </c>
      <c r="H43" s="69" t="s">
        <v>962</v>
      </c>
    </row>
    <row r="44" spans="1:8" ht="18.75">
      <c r="A44" s="72"/>
      <c r="B44" s="73">
        <v>3</v>
      </c>
      <c r="C44" s="74" t="s">
        <v>747</v>
      </c>
      <c r="D44" s="103"/>
      <c r="E44" s="104"/>
      <c r="F44" s="41"/>
      <c r="G44" s="46"/>
      <c r="H44" s="69" t="s">
        <v>1024</v>
      </c>
    </row>
    <row r="45" spans="1:8" ht="45">
      <c r="A45" s="79">
        <v>10</v>
      </c>
      <c r="B45" s="76" t="s">
        <v>747</v>
      </c>
      <c r="C45" s="78" t="s">
        <v>807</v>
      </c>
      <c r="D45" s="64"/>
      <c r="E45" s="56"/>
      <c r="F45" s="37" t="s">
        <v>757</v>
      </c>
      <c r="G45" s="48">
        <f>IF(Table1[[#This Row],[RESPONSE]]="YES", 2, 0)</f>
        <v>0</v>
      </c>
      <c r="H45" s="69" t="s">
        <v>963</v>
      </c>
    </row>
    <row r="46" spans="1:8" ht="45">
      <c r="A46" s="79">
        <v>11</v>
      </c>
      <c r="B46" s="76" t="s">
        <v>747</v>
      </c>
      <c r="C46" s="79" t="s">
        <v>808</v>
      </c>
      <c r="D46" s="61"/>
      <c r="E46" s="40"/>
      <c r="F46" s="37" t="s">
        <v>758</v>
      </c>
      <c r="G46" s="48">
        <f>IF($D$45="NO",IF(Table1[[#This Row],[RESPONSE]]="YES", 0, 0),IF(Table1[[#This Row],[RESPONSE]]="YES",2,0))</f>
        <v>0</v>
      </c>
      <c r="H46" s="69" t="s">
        <v>1026</v>
      </c>
    </row>
    <row r="47" spans="1:8" ht="18.75">
      <c r="A47" s="72"/>
      <c r="B47" s="73">
        <v>4</v>
      </c>
      <c r="C47" s="74" t="s">
        <v>748</v>
      </c>
      <c r="D47" s="74"/>
      <c r="E47" s="104"/>
      <c r="F47" s="41"/>
      <c r="G47" s="46"/>
      <c r="H47" s="69" t="s">
        <v>837</v>
      </c>
    </row>
    <row r="48" spans="1:8" ht="30">
      <c r="A48" s="79">
        <v>12</v>
      </c>
      <c r="B48" s="76" t="s">
        <v>748</v>
      </c>
      <c r="C48" s="79" t="s">
        <v>764</v>
      </c>
      <c r="D48" s="106"/>
      <c r="E48" s="99"/>
      <c r="F48" s="99"/>
      <c r="G48" s="49"/>
      <c r="H48" s="69" t="s">
        <v>1029</v>
      </c>
    </row>
    <row r="49" spans="1:8">
      <c r="A49" s="80"/>
      <c r="B49" s="76" t="s">
        <v>748</v>
      </c>
      <c r="C49" s="84" t="s">
        <v>614</v>
      </c>
      <c r="D49" s="64"/>
      <c r="E49" s="55"/>
      <c r="F49" s="43" t="s">
        <v>757</v>
      </c>
      <c r="G49" s="48">
        <f>IF(Table1[[#This Row],[RESPONSE]]="YES", 1, 0)</f>
        <v>0</v>
      </c>
      <c r="H49" s="69" t="s">
        <v>1027</v>
      </c>
    </row>
    <row r="50" spans="1:8">
      <c r="A50" s="80"/>
      <c r="B50" s="76" t="s">
        <v>748</v>
      </c>
      <c r="C50" s="84" t="s">
        <v>615</v>
      </c>
      <c r="D50" s="64"/>
      <c r="E50" s="55"/>
      <c r="F50" s="43" t="s">
        <v>757</v>
      </c>
      <c r="G50" s="48">
        <f>IF(Table1[[#This Row],[RESPONSE]]="YES", 1, 0)</f>
        <v>0</v>
      </c>
      <c r="H50" s="69" t="s">
        <v>838</v>
      </c>
    </row>
    <row r="51" spans="1:8">
      <c r="A51" s="80"/>
      <c r="B51" s="76" t="s">
        <v>748</v>
      </c>
      <c r="C51" s="84" t="s">
        <v>616</v>
      </c>
      <c r="D51" s="64"/>
      <c r="E51" s="56"/>
      <c r="F51" s="43" t="s">
        <v>757</v>
      </c>
      <c r="G51" s="48">
        <f>IF(Table1[[#This Row],[RESPONSE]]="YES", 1, 0)</f>
        <v>0</v>
      </c>
      <c r="H51" s="69" t="s">
        <v>1028</v>
      </c>
    </row>
    <row r="52" spans="1:8">
      <c r="A52" s="80"/>
      <c r="B52" s="76" t="s">
        <v>748</v>
      </c>
      <c r="C52" s="84" t="s">
        <v>617</v>
      </c>
      <c r="D52" s="64"/>
      <c r="E52" s="56"/>
      <c r="F52" s="43" t="s">
        <v>757</v>
      </c>
      <c r="G52" s="50">
        <f>IF(Table1[[#This Row],[RESPONSE]]="YES", 0, 0)</f>
        <v>0</v>
      </c>
      <c r="H52" s="69" t="s">
        <v>839</v>
      </c>
    </row>
    <row r="53" spans="1:8">
      <c r="A53" s="80"/>
      <c r="B53" s="76" t="s">
        <v>748</v>
      </c>
      <c r="C53" s="84" t="s">
        <v>618</v>
      </c>
      <c r="D53" s="64"/>
      <c r="E53" s="56"/>
      <c r="F53" s="43" t="s">
        <v>757</v>
      </c>
      <c r="G53" s="50">
        <f>IF(Table1[[#This Row],[RESPONSE]]="YES", 0, 0)</f>
        <v>0</v>
      </c>
      <c r="H53" s="69" t="s">
        <v>964</v>
      </c>
    </row>
    <row r="54" spans="1:8">
      <c r="A54" s="80"/>
      <c r="B54" s="76" t="s">
        <v>748</v>
      </c>
      <c r="C54" s="84" t="s">
        <v>765</v>
      </c>
      <c r="D54" s="64"/>
      <c r="E54" s="56"/>
      <c r="F54" s="43" t="s">
        <v>757</v>
      </c>
      <c r="G54" s="50">
        <f>IF(Table1[[#This Row],[RESPONSE]]="YES", 0, 0)</f>
        <v>0</v>
      </c>
      <c r="H54" s="69" t="s">
        <v>840</v>
      </c>
    </row>
    <row r="55" spans="1:8" ht="30">
      <c r="A55" s="79">
        <v>13</v>
      </c>
      <c r="B55" s="76" t="s">
        <v>748</v>
      </c>
      <c r="C55" s="78" t="s">
        <v>784</v>
      </c>
      <c r="D55" s="64"/>
      <c r="E55" s="55"/>
      <c r="F55" s="43" t="s">
        <v>757</v>
      </c>
      <c r="G55" s="48">
        <f>IF(Table1[[#This Row],[RESPONSE]]="YES", 2, 0)</f>
        <v>0</v>
      </c>
      <c r="H55" s="69" t="s">
        <v>1031</v>
      </c>
    </row>
    <row r="56" spans="1:8" ht="45">
      <c r="A56" s="79">
        <v>14</v>
      </c>
      <c r="B56" s="76" t="s">
        <v>748</v>
      </c>
      <c r="C56" s="78" t="s">
        <v>809</v>
      </c>
      <c r="D56" s="64"/>
      <c r="E56" s="56"/>
      <c r="F56" s="43" t="s">
        <v>757</v>
      </c>
      <c r="G56" s="48">
        <f>IF(Table1[[#This Row],[RESPONSE]]="YES", 2, 0)</f>
        <v>0</v>
      </c>
      <c r="H56" s="69" t="s">
        <v>1030</v>
      </c>
    </row>
    <row r="57" spans="1:8">
      <c r="A57" s="79">
        <v>15</v>
      </c>
      <c r="B57" s="76" t="s">
        <v>748</v>
      </c>
      <c r="C57" s="79" t="s">
        <v>619</v>
      </c>
      <c r="D57" s="105"/>
      <c r="E57" s="99"/>
      <c r="F57" s="99"/>
      <c r="G57" s="49"/>
      <c r="H57" s="69" t="s">
        <v>1032</v>
      </c>
    </row>
    <row r="58" spans="1:8" ht="30">
      <c r="A58" s="80"/>
      <c r="B58" s="76" t="s">
        <v>748</v>
      </c>
      <c r="C58" s="81" t="s">
        <v>766</v>
      </c>
      <c r="D58" s="29"/>
      <c r="E58" s="40"/>
      <c r="F58" s="43" t="s">
        <v>758</v>
      </c>
      <c r="G58" s="47">
        <f>IF($D$56&lt;&gt;"YES",IF(Table1[[#This Row],[RESPONSE]]="YES", 0,0),IF(Table1[[#This Row],[RESPONSE]]="YES",1,0))</f>
        <v>0</v>
      </c>
      <c r="H58" s="69" t="s">
        <v>1033</v>
      </c>
    </row>
    <row r="59" spans="1:8">
      <c r="A59" s="80"/>
      <c r="B59" s="76" t="s">
        <v>748</v>
      </c>
      <c r="C59" s="81" t="s">
        <v>767</v>
      </c>
      <c r="D59" s="29"/>
      <c r="E59" s="40"/>
      <c r="F59" s="43" t="s">
        <v>758</v>
      </c>
      <c r="G59" s="47">
        <f>IF($D$56&lt;&gt;"YES",IF(Table1[[#This Row],[RESPONSE]]="YES", 0,0),IF(Table1[[#This Row],[RESPONSE]]="YES",1,0))</f>
        <v>0</v>
      </c>
      <c r="H59" s="69" t="s">
        <v>965</v>
      </c>
    </row>
    <row r="60" spans="1:8" ht="45">
      <c r="A60" s="80"/>
      <c r="B60" s="76" t="s">
        <v>748</v>
      </c>
      <c r="C60" s="81" t="s">
        <v>620</v>
      </c>
      <c r="D60" s="29"/>
      <c r="E60" s="40"/>
      <c r="F60" s="43" t="s">
        <v>758</v>
      </c>
      <c r="G60" s="47">
        <f>IF($D$56&lt;&gt;"YES",IF(Table1[[#This Row],[RESPONSE]]="YES", 0,0),IF(Table1[[#This Row],[RESPONSE]]="YES",1,0))</f>
        <v>0</v>
      </c>
      <c r="H60" s="69" t="s">
        <v>966</v>
      </c>
    </row>
    <row r="61" spans="1:8">
      <c r="A61" s="80"/>
      <c r="B61" s="76" t="s">
        <v>748</v>
      </c>
      <c r="C61" s="81" t="s">
        <v>621</v>
      </c>
      <c r="D61" s="29"/>
      <c r="E61" s="40"/>
      <c r="F61" s="43" t="s">
        <v>758</v>
      </c>
      <c r="G61" s="47">
        <f>IF($D$56&lt;&gt;"YES",IF(Table1[[#This Row],[RESPONSE]]="YES", 0,0),IF(Table1[[#This Row],[RESPONSE]]="YES",1,0))</f>
        <v>0</v>
      </c>
      <c r="H61" s="69" t="s">
        <v>841</v>
      </c>
    </row>
    <row r="62" spans="1:8" ht="30">
      <c r="A62" s="80"/>
      <c r="B62" s="76" t="s">
        <v>748</v>
      </c>
      <c r="C62" s="85" t="s">
        <v>622</v>
      </c>
      <c r="D62" s="29"/>
      <c r="E62" s="40"/>
      <c r="F62" s="43" t="s">
        <v>758</v>
      </c>
      <c r="G62" s="47">
        <f>IF($D$56&lt;&gt;"YES",IF(Table1[[#This Row],[RESPONSE]]="YES", 0,0),IF(Table1[[#This Row],[RESPONSE]]="YES",1,0))</f>
        <v>0</v>
      </c>
      <c r="H62" s="69" t="s">
        <v>842</v>
      </c>
    </row>
    <row r="63" spans="1:8" ht="30">
      <c r="A63" s="80"/>
      <c r="B63" s="76" t="s">
        <v>748</v>
      </c>
      <c r="C63" s="85" t="s">
        <v>623</v>
      </c>
      <c r="D63" s="29"/>
      <c r="E63" s="40"/>
      <c r="F63" s="43" t="s">
        <v>758</v>
      </c>
      <c r="G63" s="47">
        <f>IF($D$56&lt;&gt;"YES",IF(Table1[[#This Row],[RESPONSE]]="YES", 0,0),IF(Table1[[#This Row],[RESPONSE]]="YES",1,0))</f>
        <v>0</v>
      </c>
      <c r="H63" s="69" t="s">
        <v>1038</v>
      </c>
    </row>
    <row r="64" spans="1:8">
      <c r="A64" s="80"/>
      <c r="B64" s="76" t="s">
        <v>748</v>
      </c>
      <c r="C64" s="85" t="s">
        <v>624</v>
      </c>
      <c r="D64" s="59"/>
      <c r="E64" s="40"/>
      <c r="F64" s="43" t="s">
        <v>758</v>
      </c>
      <c r="G64" s="47">
        <f>IF($D$56&lt;&gt;"YES",IF(Table1[[#This Row],[RESPONSE]]="YES", 0,0),IF(Table1[[#This Row],[RESPONSE]]="YES",0,0))</f>
        <v>0</v>
      </c>
      <c r="H64" s="69" t="s">
        <v>843</v>
      </c>
    </row>
    <row r="65" spans="1:8" ht="45">
      <c r="A65" s="79">
        <v>16</v>
      </c>
      <c r="B65" s="76" t="s">
        <v>748</v>
      </c>
      <c r="C65" s="78" t="s">
        <v>435</v>
      </c>
      <c r="D65" s="64"/>
      <c r="E65" s="55"/>
      <c r="F65" s="43" t="s">
        <v>757</v>
      </c>
      <c r="G65" s="48">
        <f>IF(Table1[[#This Row],[RESPONSE]]="YES", 2, 0)</f>
        <v>0</v>
      </c>
      <c r="H65" s="69" t="s">
        <v>1034</v>
      </c>
    </row>
    <row r="66" spans="1:8" ht="45">
      <c r="A66" s="79">
        <v>17</v>
      </c>
      <c r="B66" s="76" t="s">
        <v>748</v>
      </c>
      <c r="C66" s="78" t="s">
        <v>787</v>
      </c>
      <c r="D66" s="64"/>
      <c r="E66" s="55"/>
      <c r="F66" s="43" t="s">
        <v>757</v>
      </c>
      <c r="G66" s="48">
        <f>IF(Table1[[#This Row],[RESPONSE]]=1, 2, 0)</f>
        <v>0</v>
      </c>
      <c r="H66" s="69" t="s">
        <v>1035</v>
      </c>
    </row>
    <row r="67" spans="1:8">
      <c r="A67" s="79">
        <v>18</v>
      </c>
      <c r="B67" s="76" t="s">
        <v>748</v>
      </c>
      <c r="C67" s="78" t="s">
        <v>312</v>
      </c>
      <c r="D67" s="64"/>
      <c r="E67" s="56"/>
      <c r="F67" s="37" t="s">
        <v>757</v>
      </c>
      <c r="G67" s="48">
        <f>IF(Table1[[#This Row],[RESPONSE]]="YES", 2, 0)</f>
        <v>0</v>
      </c>
      <c r="H67" s="69" t="s">
        <v>844</v>
      </c>
    </row>
    <row r="68" spans="1:8" ht="30">
      <c r="A68" s="79">
        <v>19</v>
      </c>
      <c r="B68" s="76" t="s">
        <v>748</v>
      </c>
      <c r="C68" s="78" t="s">
        <v>625</v>
      </c>
      <c r="D68" s="64"/>
      <c r="E68" s="55"/>
      <c r="F68" s="37" t="s">
        <v>757</v>
      </c>
      <c r="G68" s="48">
        <f>IF(Table1[[#This Row],[RESPONSE]]="YES", 2, 0)</f>
        <v>0</v>
      </c>
      <c r="H68" s="69" t="s">
        <v>845</v>
      </c>
    </row>
    <row r="69" spans="1:8" ht="60">
      <c r="A69" s="79">
        <v>20</v>
      </c>
      <c r="B69" s="76" t="s">
        <v>748</v>
      </c>
      <c r="C69" s="83" t="s">
        <v>768</v>
      </c>
      <c r="D69" s="64"/>
      <c r="E69" s="56"/>
      <c r="F69" s="37" t="s">
        <v>757</v>
      </c>
      <c r="G69" s="48">
        <f>IF(Table1[[#This Row],[RESPONSE]]="YES", 2, 0)</f>
        <v>0</v>
      </c>
      <c r="H69" s="69" t="s">
        <v>1036</v>
      </c>
    </row>
    <row r="70" spans="1:8" ht="30">
      <c r="A70" s="79">
        <v>21</v>
      </c>
      <c r="B70" s="76" t="s">
        <v>748</v>
      </c>
      <c r="C70" s="79" t="s">
        <v>626</v>
      </c>
      <c r="D70" s="62"/>
      <c r="E70" s="42"/>
      <c r="F70" s="37" t="s">
        <v>758</v>
      </c>
      <c r="G70" s="48">
        <f>IF($D$69&lt;&gt;"YES",IF(Table1[[#This Row],[RESPONSE]]="YES", 0,0),IF(Table1[[#This Row],[RESPONSE]]="YES",2,0))</f>
        <v>0</v>
      </c>
      <c r="H70" s="69" t="s">
        <v>1037</v>
      </c>
    </row>
    <row r="71" spans="1:8">
      <c r="A71" s="79">
        <v>22</v>
      </c>
      <c r="B71" s="76" t="s">
        <v>748</v>
      </c>
      <c r="C71" s="78" t="s">
        <v>627</v>
      </c>
      <c r="D71" s="64"/>
      <c r="E71" s="55"/>
      <c r="F71" s="37" t="s">
        <v>757</v>
      </c>
      <c r="G71" s="48">
        <f>IF(Table1[[#This Row],[RESPONSE]]="YES", 2, 0)</f>
        <v>0</v>
      </c>
      <c r="H71" s="69" t="s">
        <v>846</v>
      </c>
    </row>
    <row r="72" spans="1:8" ht="30">
      <c r="A72" s="79">
        <v>23</v>
      </c>
      <c r="B72" s="76" t="s">
        <v>748</v>
      </c>
      <c r="C72" s="78" t="s">
        <v>217</v>
      </c>
      <c r="D72" s="64"/>
      <c r="E72" s="56"/>
      <c r="F72" s="37" t="s">
        <v>757</v>
      </c>
      <c r="G72" s="48">
        <f>IF(Table1[[#This Row],[RESPONSE]]="YES",2, 0)</f>
        <v>0</v>
      </c>
      <c r="H72" s="69" t="s">
        <v>967</v>
      </c>
    </row>
    <row r="73" spans="1:8" ht="18.75">
      <c r="A73" s="72"/>
      <c r="B73" s="73">
        <v>5</v>
      </c>
      <c r="C73" s="74" t="s">
        <v>749</v>
      </c>
      <c r="D73" s="107"/>
      <c r="E73" s="104"/>
      <c r="F73" s="41"/>
      <c r="G73" s="46"/>
      <c r="H73" s="69" t="s">
        <v>847</v>
      </c>
    </row>
    <row r="74" spans="1:8">
      <c r="A74" s="79">
        <v>24</v>
      </c>
      <c r="B74" s="76" t="s">
        <v>749</v>
      </c>
      <c r="C74" s="79" t="s">
        <v>162</v>
      </c>
      <c r="D74" s="106"/>
      <c r="E74" s="99"/>
      <c r="F74" s="99"/>
      <c r="G74" s="49"/>
      <c r="H74" s="69" t="s">
        <v>848</v>
      </c>
    </row>
    <row r="75" spans="1:8">
      <c r="A75" s="80"/>
      <c r="B75" s="76" t="s">
        <v>749</v>
      </c>
      <c r="C75" s="84" t="s">
        <v>628</v>
      </c>
      <c r="D75" s="64"/>
      <c r="E75" s="56"/>
      <c r="F75" s="37" t="s">
        <v>757</v>
      </c>
      <c r="G75" s="48">
        <f>IF(Table1[[#This Row],[RESPONSE]]="YES", 2, 0)</f>
        <v>0</v>
      </c>
      <c r="H75" s="69" t="s">
        <v>851</v>
      </c>
    </row>
    <row r="76" spans="1:8">
      <c r="A76" s="80"/>
      <c r="B76" s="76" t="s">
        <v>749</v>
      </c>
      <c r="C76" s="84" t="s">
        <v>629</v>
      </c>
      <c r="D76" s="64"/>
      <c r="E76" s="56"/>
      <c r="F76" s="37" t="s">
        <v>757</v>
      </c>
      <c r="G76" s="48">
        <f>IF(Table1[[#This Row],[RESPONSE]]="YES", 1, 0)</f>
        <v>0</v>
      </c>
      <c r="H76" s="69" t="s">
        <v>849</v>
      </c>
    </row>
    <row r="77" spans="1:8">
      <c r="A77" s="80"/>
      <c r="B77" s="76" t="s">
        <v>749</v>
      </c>
      <c r="C77" s="84" t="s">
        <v>810</v>
      </c>
      <c r="D77" s="64"/>
      <c r="E77" s="56"/>
      <c r="F77" s="37" t="s">
        <v>757</v>
      </c>
      <c r="G77" s="48">
        <f>IF(Table1[[#This Row],[RESPONSE]]="YES", 1, 0)</f>
        <v>0</v>
      </c>
      <c r="H77" s="69" t="s">
        <v>850</v>
      </c>
    </row>
    <row r="78" spans="1:8">
      <c r="A78" s="80"/>
      <c r="B78" s="76" t="s">
        <v>749</v>
      </c>
      <c r="C78" s="84" t="s">
        <v>769</v>
      </c>
      <c r="D78" s="64"/>
      <c r="E78" s="56"/>
      <c r="F78" s="37" t="s">
        <v>757</v>
      </c>
      <c r="G78" s="48">
        <f>IF(Table1[[#This Row],[RESPONSE]]="YES", 0, 0)</f>
        <v>0</v>
      </c>
      <c r="H78" s="69" t="s">
        <v>852</v>
      </c>
    </row>
    <row r="79" spans="1:8" ht="45">
      <c r="A79" s="86">
        <v>25</v>
      </c>
      <c r="B79" s="76" t="s">
        <v>749</v>
      </c>
      <c r="C79" s="83" t="s">
        <v>811</v>
      </c>
      <c r="D79" s="64"/>
      <c r="E79" s="55"/>
      <c r="F79" s="37" t="s">
        <v>757</v>
      </c>
      <c r="G79" s="48">
        <f>IF(Table1[[#This Row],[RESPONSE]]="YES", 2, 0)</f>
        <v>0</v>
      </c>
      <c r="H79" s="69" t="s">
        <v>968</v>
      </c>
    </row>
    <row r="80" spans="1:8">
      <c r="A80" s="79">
        <v>26</v>
      </c>
      <c r="B80" s="76" t="s">
        <v>749</v>
      </c>
      <c r="C80" s="79" t="s">
        <v>448</v>
      </c>
      <c r="D80" s="105"/>
      <c r="E80" s="99"/>
      <c r="F80" s="99"/>
      <c r="G80" s="49"/>
      <c r="H80" s="69" t="s">
        <v>854</v>
      </c>
    </row>
    <row r="81" spans="1:8">
      <c r="A81" s="80"/>
      <c r="B81" s="76" t="s">
        <v>749</v>
      </c>
      <c r="C81" s="81" t="s">
        <v>630</v>
      </c>
      <c r="D81" s="29"/>
      <c r="E81" s="40"/>
      <c r="F81" s="37" t="s">
        <v>758</v>
      </c>
      <c r="G81" s="48">
        <f>IF($D$79="NO",IF(Table1[[#This Row],[RESPONSE]]="YES", 0,0),IF(Table1[[#This Row],[RESPONSE]]="YES",2,0))</f>
        <v>0</v>
      </c>
      <c r="H81" s="69" t="s">
        <v>855</v>
      </c>
    </row>
    <row r="82" spans="1:8" ht="30">
      <c r="A82" s="80"/>
      <c r="B82" s="76" t="s">
        <v>749</v>
      </c>
      <c r="C82" s="81" t="s">
        <v>631</v>
      </c>
      <c r="D82" s="29"/>
      <c r="E82" s="40"/>
      <c r="F82" s="37" t="s">
        <v>758</v>
      </c>
      <c r="G82" s="48">
        <f>IF($D$79="NO",IF(Table1[[#This Row],[RESPONSE]]="YES", 0,0),IF(Table1[[#This Row],[RESPONSE]]="YES",1,0))</f>
        <v>0</v>
      </c>
      <c r="H82" s="69" t="s">
        <v>1039</v>
      </c>
    </row>
    <row r="83" spans="1:8" s="31" customFormat="1" ht="30">
      <c r="A83" s="86"/>
      <c r="B83" s="87" t="s">
        <v>749</v>
      </c>
      <c r="C83" s="88" t="s">
        <v>805</v>
      </c>
      <c r="D83" s="40"/>
      <c r="E83" s="40"/>
      <c r="F83" s="37" t="s">
        <v>758</v>
      </c>
      <c r="G83" s="50">
        <f>IF($D$79="NO",IF(Table1[[#This Row],[RESPONSE]]="YES", 0,0),IF(Table1[[#This Row],[RESPONSE]]="YES",0,0))</f>
        <v>0</v>
      </c>
      <c r="H83" s="70" t="s">
        <v>853</v>
      </c>
    </row>
    <row r="84" spans="1:8" s="31" customFormat="1">
      <c r="A84" s="86"/>
      <c r="B84" s="87" t="s">
        <v>749</v>
      </c>
      <c r="C84" s="89" t="s">
        <v>632</v>
      </c>
      <c r="D84" s="60"/>
      <c r="E84" s="40"/>
      <c r="F84" s="37" t="s">
        <v>758</v>
      </c>
      <c r="G84" s="50">
        <f>IF($D$79="NO",IF(Table1[[#This Row],[RESPONSE]]="YES", 0,0),IF(Table1[[#This Row],[RESPONSE]]="YES",0,0))</f>
        <v>0</v>
      </c>
      <c r="H84" s="70" t="s">
        <v>856</v>
      </c>
    </row>
    <row r="85" spans="1:8">
      <c r="A85" s="79">
        <v>27</v>
      </c>
      <c r="B85" s="76" t="s">
        <v>749</v>
      </c>
      <c r="C85" s="78" t="s">
        <v>452</v>
      </c>
      <c r="D85" s="64"/>
      <c r="E85" s="56"/>
      <c r="F85" s="37" t="s">
        <v>757</v>
      </c>
      <c r="G85" s="48">
        <f>IF(Table1[[#This Row],[RESPONSE]]="YES", 2, 0)</f>
        <v>0</v>
      </c>
      <c r="H85" s="69" t="s">
        <v>857</v>
      </c>
    </row>
    <row r="86" spans="1:8">
      <c r="A86" s="79">
        <v>28</v>
      </c>
      <c r="B86" s="76" t="s">
        <v>749</v>
      </c>
      <c r="C86" s="79" t="s">
        <v>454</v>
      </c>
      <c r="D86" s="108"/>
      <c r="E86" s="99"/>
      <c r="F86" s="99"/>
      <c r="G86" s="49"/>
      <c r="H86" s="69" t="s">
        <v>1040</v>
      </c>
    </row>
    <row r="87" spans="1:8">
      <c r="A87" s="80"/>
      <c r="B87" s="76" t="s">
        <v>749</v>
      </c>
      <c r="C87" s="84" t="s">
        <v>812</v>
      </c>
      <c r="D87" s="64"/>
      <c r="E87" s="56"/>
      <c r="F87" s="37" t="s">
        <v>757</v>
      </c>
      <c r="G87" s="48">
        <f>IF(Table1[[#This Row],[RESPONSE]]="YES", 2, 0)</f>
        <v>0</v>
      </c>
      <c r="H87" s="69" t="s">
        <v>858</v>
      </c>
    </row>
    <row r="88" spans="1:8">
      <c r="A88" s="80"/>
      <c r="B88" s="76" t="s">
        <v>749</v>
      </c>
      <c r="C88" s="84" t="s">
        <v>813</v>
      </c>
      <c r="D88" s="64"/>
      <c r="E88" s="56"/>
      <c r="F88" s="37" t="s">
        <v>757</v>
      </c>
      <c r="G88" s="48">
        <f>IF(Table1[[#This Row],[RESPONSE]]="YES", 0, 0)</f>
        <v>0</v>
      </c>
      <c r="H88" s="69" t="s">
        <v>859</v>
      </c>
    </row>
    <row r="89" spans="1:8">
      <c r="A89" s="79">
        <v>29</v>
      </c>
      <c r="B89" s="76" t="s">
        <v>749</v>
      </c>
      <c r="C89" s="79" t="s">
        <v>633</v>
      </c>
      <c r="D89" s="108"/>
      <c r="E89" s="99"/>
      <c r="F89" s="99"/>
      <c r="G89" s="49"/>
      <c r="H89" s="69" t="s">
        <v>969</v>
      </c>
    </row>
    <row r="90" spans="1:8">
      <c r="A90" s="80"/>
      <c r="B90" s="76" t="s">
        <v>749</v>
      </c>
      <c r="C90" s="84" t="s">
        <v>634</v>
      </c>
      <c r="D90" s="64"/>
      <c r="E90" s="56"/>
      <c r="F90" s="37" t="s">
        <v>757</v>
      </c>
      <c r="G90" s="48">
        <f>IF(Table1[[#This Row],[RESPONSE]]="YES", 0.25, 0)</f>
        <v>0</v>
      </c>
      <c r="H90" s="69" t="s">
        <v>860</v>
      </c>
    </row>
    <row r="91" spans="1:8">
      <c r="A91" s="80"/>
      <c r="B91" s="76" t="s">
        <v>749</v>
      </c>
      <c r="C91" s="84" t="s">
        <v>635</v>
      </c>
      <c r="D91" s="64"/>
      <c r="E91" s="56"/>
      <c r="F91" s="37" t="s">
        <v>757</v>
      </c>
      <c r="G91" s="48">
        <f>IF(Table1[[#This Row],[RESPONSE]]="YES", 0.5, 0)</f>
        <v>0</v>
      </c>
      <c r="H91" s="69" t="s">
        <v>861</v>
      </c>
    </row>
    <row r="92" spans="1:8">
      <c r="A92" s="80"/>
      <c r="B92" s="76" t="s">
        <v>749</v>
      </c>
      <c r="C92" s="84" t="s">
        <v>636</v>
      </c>
      <c r="D92" s="64"/>
      <c r="E92" s="56"/>
      <c r="F92" s="37" t="s">
        <v>757</v>
      </c>
      <c r="G92" s="48">
        <f>IF(Table1[[#This Row],[RESPONSE]]="YES", 0.5, 0)</f>
        <v>0</v>
      </c>
      <c r="H92" s="69" t="s">
        <v>863</v>
      </c>
    </row>
    <row r="93" spans="1:8">
      <c r="A93" s="80"/>
      <c r="B93" s="76" t="s">
        <v>749</v>
      </c>
      <c r="C93" s="84" t="s">
        <v>637</v>
      </c>
      <c r="D93" s="64"/>
      <c r="E93" s="56"/>
      <c r="F93" s="37" t="s">
        <v>757</v>
      </c>
      <c r="G93" s="48">
        <f>IF(Table1[[#This Row],[RESPONSE]]="YES", 0.25, 0)</f>
        <v>0</v>
      </c>
      <c r="H93" s="69" t="s">
        <v>862</v>
      </c>
    </row>
    <row r="94" spans="1:8">
      <c r="A94" s="80"/>
      <c r="B94" s="76" t="s">
        <v>749</v>
      </c>
      <c r="C94" s="84" t="s">
        <v>638</v>
      </c>
      <c r="D94" s="64"/>
      <c r="E94" s="56"/>
      <c r="F94" s="37" t="s">
        <v>757</v>
      </c>
      <c r="G94" s="48">
        <f>IF(Table1[[#This Row],[RESPONSE]]="YES", 0.25, 0)</f>
        <v>0</v>
      </c>
      <c r="H94" s="69" t="s">
        <v>1041</v>
      </c>
    </row>
    <row r="95" spans="1:8">
      <c r="A95" s="80"/>
      <c r="B95" s="76" t="s">
        <v>749</v>
      </c>
      <c r="C95" s="84" t="s">
        <v>639</v>
      </c>
      <c r="D95" s="64"/>
      <c r="E95" s="56"/>
      <c r="F95" s="37" t="s">
        <v>757</v>
      </c>
      <c r="G95" s="48">
        <f>IF(Table1[[#This Row],[RESPONSE]]="YES", 0.25, 0)</f>
        <v>0</v>
      </c>
      <c r="H95" s="69" t="s">
        <v>1042</v>
      </c>
    </row>
    <row r="96" spans="1:8">
      <c r="A96" s="79">
        <v>30</v>
      </c>
      <c r="B96" s="76" t="s">
        <v>749</v>
      </c>
      <c r="C96" s="79" t="s">
        <v>640</v>
      </c>
      <c r="D96" s="108"/>
      <c r="E96" s="99"/>
      <c r="F96" s="99"/>
      <c r="G96" s="49"/>
      <c r="H96" s="69" t="s">
        <v>970</v>
      </c>
    </row>
    <row r="97" spans="1:8">
      <c r="A97" s="80"/>
      <c r="B97" s="76" t="s">
        <v>749</v>
      </c>
      <c r="C97" s="84" t="s">
        <v>641</v>
      </c>
      <c r="D97" s="64"/>
      <c r="E97" s="55"/>
      <c r="F97" s="37" t="s">
        <v>757</v>
      </c>
      <c r="G97" s="48">
        <f>IF(Table1[[#This Row],[RESPONSE]]="YES", 0.5, 0)</f>
        <v>0</v>
      </c>
      <c r="H97" s="69" t="s">
        <v>864</v>
      </c>
    </row>
    <row r="98" spans="1:8">
      <c r="A98" s="80"/>
      <c r="B98" s="76" t="s">
        <v>749</v>
      </c>
      <c r="C98" s="84" t="s">
        <v>642</v>
      </c>
      <c r="D98" s="64"/>
      <c r="E98" s="55"/>
      <c r="F98" s="37" t="s">
        <v>757</v>
      </c>
      <c r="G98" s="48">
        <f>IF(Table1[[#This Row],[RESPONSE]]="YES", 0.25, 0)</f>
        <v>0</v>
      </c>
      <c r="H98" s="69" t="s">
        <v>865</v>
      </c>
    </row>
    <row r="99" spans="1:8">
      <c r="A99" s="80"/>
      <c r="B99" s="76" t="s">
        <v>749</v>
      </c>
      <c r="C99" s="84" t="s">
        <v>643</v>
      </c>
      <c r="D99" s="64"/>
      <c r="E99" s="55"/>
      <c r="F99" s="37" t="s">
        <v>757</v>
      </c>
      <c r="G99" s="48">
        <f>IF(Table1[[#This Row],[RESPONSE]]="YES", 0.25, 0)</f>
        <v>0</v>
      </c>
      <c r="H99" s="69" t="s">
        <v>1044</v>
      </c>
    </row>
    <row r="100" spans="1:8">
      <c r="A100" s="80"/>
      <c r="B100" s="76" t="s">
        <v>749</v>
      </c>
      <c r="C100" s="84" t="s">
        <v>644</v>
      </c>
      <c r="D100" s="64"/>
      <c r="E100" s="55"/>
      <c r="F100" s="37" t="s">
        <v>757</v>
      </c>
      <c r="G100" s="48">
        <f>IF(Table1[[#This Row],[RESPONSE]]="YES", 0.25, 0)</f>
        <v>0</v>
      </c>
      <c r="H100" s="69" t="s">
        <v>1045</v>
      </c>
    </row>
    <row r="101" spans="1:8">
      <c r="A101" s="80"/>
      <c r="B101" s="76" t="s">
        <v>749</v>
      </c>
      <c r="C101" s="84" t="s">
        <v>645</v>
      </c>
      <c r="D101" s="64"/>
      <c r="E101" s="55"/>
      <c r="F101" s="37" t="s">
        <v>757</v>
      </c>
      <c r="G101" s="48">
        <f>IF(Table1[[#This Row],[RESPONSE]]="YES", 0.25, 0)</f>
        <v>0</v>
      </c>
      <c r="H101" s="69" t="s">
        <v>1046</v>
      </c>
    </row>
    <row r="102" spans="1:8" s="30" customFormat="1">
      <c r="A102" s="80"/>
      <c r="B102" s="76" t="s">
        <v>749</v>
      </c>
      <c r="C102" s="84" t="s">
        <v>639</v>
      </c>
      <c r="D102" s="64"/>
      <c r="E102" s="55"/>
      <c r="F102" s="37" t="s">
        <v>757</v>
      </c>
      <c r="G102" s="48">
        <f>IF(Table1[[#This Row],[RESPONSE]]="YES", 0.25, 0)</f>
        <v>0</v>
      </c>
      <c r="H102" s="69" t="s">
        <v>1042</v>
      </c>
    </row>
    <row r="103" spans="1:8" s="31" customFormat="1">
      <c r="A103" s="80"/>
      <c r="B103" s="76" t="s">
        <v>749</v>
      </c>
      <c r="C103" s="90" t="s">
        <v>646</v>
      </c>
      <c r="D103" s="64"/>
      <c r="E103" s="55"/>
      <c r="F103" s="37" t="s">
        <v>757</v>
      </c>
      <c r="G103" s="50">
        <f>IF(Table1[[#This Row],[RESPONSE]]="YES", 0.25, 0)</f>
        <v>0</v>
      </c>
      <c r="H103" s="70" t="s">
        <v>1043</v>
      </c>
    </row>
    <row r="104" spans="1:8">
      <c r="A104" s="86">
        <v>31</v>
      </c>
      <c r="B104" s="76" t="s">
        <v>749</v>
      </c>
      <c r="C104" s="90" t="s">
        <v>286</v>
      </c>
      <c r="D104" s="64"/>
      <c r="E104" s="55"/>
      <c r="F104" s="37" t="s">
        <v>757</v>
      </c>
      <c r="G104" s="50">
        <f>IF(Table1[[#This Row],[RESPONSE]]="YES", 2, 0)</f>
        <v>0</v>
      </c>
      <c r="H104" s="69" t="s">
        <v>866</v>
      </c>
    </row>
    <row r="105" spans="1:8">
      <c r="A105" s="79">
        <v>32</v>
      </c>
      <c r="B105" s="76" t="s">
        <v>749</v>
      </c>
      <c r="C105" s="78" t="s">
        <v>395</v>
      </c>
      <c r="D105" s="64"/>
      <c r="E105" s="56"/>
      <c r="F105" s="37" t="s">
        <v>757</v>
      </c>
      <c r="G105" s="50">
        <f>IF(Table1[[#This Row],[RESPONSE]]="YES", 2, 0)</f>
        <v>0</v>
      </c>
      <c r="H105" s="69" t="s">
        <v>971</v>
      </c>
    </row>
    <row r="106" spans="1:8" ht="45">
      <c r="A106" s="79">
        <v>33</v>
      </c>
      <c r="B106" s="76" t="s">
        <v>749</v>
      </c>
      <c r="C106" s="78" t="s">
        <v>788</v>
      </c>
      <c r="D106" s="64"/>
      <c r="E106" s="55"/>
      <c r="F106" s="43" t="s">
        <v>757</v>
      </c>
      <c r="G106" s="48">
        <f>IF(Table1[[#This Row],[RESPONSE]]=1, 2, 0)</f>
        <v>0</v>
      </c>
      <c r="H106" s="69" t="s">
        <v>1047</v>
      </c>
    </row>
    <row r="107" spans="1:8">
      <c r="A107" s="79">
        <v>34</v>
      </c>
      <c r="B107" s="76" t="s">
        <v>749</v>
      </c>
      <c r="C107" s="78" t="s">
        <v>147</v>
      </c>
      <c r="D107" s="64"/>
      <c r="E107" s="57"/>
      <c r="F107" s="37" t="s">
        <v>757</v>
      </c>
      <c r="G107" s="47">
        <f>IF(Table1[[#This Row],[RESPONSE]]="YES", 2, 0)</f>
        <v>0</v>
      </c>
      <c r="H107" s="69" t="s">
        <v>1048</v>
      </c>
    </row>
    <row r="108" spans="1:8">
      <c r="A108" s="79">
        <v>35</v>
      </c>
      <c r="B108" s="76" t="s">
        <v>749</v>
      </c>
      <c r="C108" s="78" t="s">
        <v>142</v>
      </c>
      <c r="D108" s="64"/>
      <c r="E108" s="56"/>
      <c r="F108" s="37" t="s">
        <v>757</v>
      </c>
      <c r="G108" s="47">
        <f>IF(Table1[[#This Row],[RESPONSE]]="YES", 2, 0)</f>
        <v>0</v>
      </c>
      <c r="H108" s="69" t="s">
        <v>972</v>
      </c>
    </row>
    <row r="109" spans="1:8" ht="18.75">
      <c r="A109" s="72"/>
      <c r="B109" s="73">
        <v>6</v>
      </c>
      <c r="C109" s="74" t="s">
        <v>750</v>
      </c>
      <c r="D109" s="103"/>
      <c r="E109" s="104"/>
      <c r="F109" s="41"/>
      <c r="G109" s="46"/>
      <c r="H109" s="69" t="s">
        <v>867</v>
      </c>
    </row>
    <row r="110" spans="1:8" s="36" customFormat="1" ht="90">
      <c r="A110" s="86">
        <v>36</v>
      </c>
      <c r="B110" s="91" t="s">
        <v>750</v>
      </c>
      <c r="C110" s="90" t="s">
        <v>786</v>
      </c>
      <c r="D110" s="64"/>
      <c r="E110" s="55"/>
      <c r="F110" s="37" t="s">
        <v>757</v>
      </c>
      <c r="G110" s="47">
        <f>IF(Table1[[#This Row],[RESPONSE]]=1, 1, IF(Table1[[#This Row],[RESPONSE]]=2, 2, 0))</f>
        <v>0</v>
      </c>
      <c r="H110" s="69" t="s">
        <v>973</v>
      </c>
    </row>
    <row r="111" spans="1:8" ht="30">
      <c r="A111" s="79">
        <v>37</v>
      </c>
      <c r="B111" s="76" t="s">
        <v>750</v>
      </c>
      <c r="C111" s="78" t="s">
        <v>770</v>
      </c>
      <c r="D111" s="64"/>
      <c r="E111" s="56"/>
      <c r="F111" s="37" t="s">
        <v>757</v>
      </c>
      <c r="G111" s="47">
        <f>IF(Table1[[#This Row],[RESPONSE]]="YES", 2, 0)</f>
        <v>0</v>
      </c>
      <c r="H111" s="69" t="s">
        <v>868</v>
      </c>
    </row>
    <row r="112" spans="1:8" ht="30">
      <c r="A112" s="79">
        <v>38</v>
      </c>
      <c r="B112" s="76" t="s">
        <v>750</v>
      </c>
      <c r="C112" s="78" t="s">
        <v>771</v>
      </c>
      <c r="D112" s="64"/>
      <c r="E112" s="55"/>
      <c r="F112" s="37" t="s">
        <v>757</v>
      </c>
      <c r="G112" s="47">
        <f>IF(Table1[[#This Row],[RESPONSE]]="YES", 2, 0)</f>
        <v>0</v>
      </c>
      <c r="H112" s="69" t="s">
        <v>991</v>
      </c>
    </row>
    <row r="113" spans="1:9">
      <c r="A113" s="79">
        <v>39</v>
      </c>
      <c r="B113" s="76" t="s">
        <v>750</v>
      </c>
      <c r="C113" s="78" t="s">
        <v>647</v>
      </c>
      <c r="D113" s="64"/>
      <c r="E113" s="56"/>
      <c r="F113" s="37" t="s">
        <v>757</v>
      </c>
      <c r="G113" s="47">
        <f>IF(Table1[[#This Row],[RESPONSE]]="YES", 2, 0)</f>
        <v>0</v>
      </c>
      <c r="H113" s="69" t="s">
        <v>1049</v>
      </c>
    </row>
    <row r="114" spans="1:9" ht="18.75">
      <c r="A114" s="72"/>
      <c r="B114" s="73">
        <v>7</v>
      </c>
      <c r="C114" s="74" t="s">
        <v>751</v>
      </c>
      <c r="D114" s="107"/>
      <c r="E114" s="104"/>
      <c r="F114" s="41"/>
      <c r="G114" s="46"/>
      <c r="H114" s="69" t="s">
        <v>1050</v>
      </c>
    </row>
    <row r="115" spans="1:9">
      <c r="A115" s="79">
        <v>40</v>
      </c>
      <c r="B115" s="76" t="s">
        <v>751</v>
      </c>
      <c r="C115" s="79" t="s">
        <v>648</v>
      </c>
      <c r="D115" s="106"/>
      <c r="E115" s="99"/>
      <c r="F115" s="99"/>
      <c r="G115" s="49"/>
      <c r="H115" s="69" t="s">
        <v>869</v>
      </c>
    </row>
    <row r="116" spans="1:9">
      <c r="A116" s="80"/>
      <c r="B116" s="76" t="s">
        <v>751</v>
      </c>
      <c r="C116" s="84" t="s">
        <v>649</v>
      </c>
      <c r="D116" s="64"/>
      <c r="E116" s="56"/>
      <c r="F116" s="37" t="s">
        <v>757</v>
      </c>
      <c r="G116" s="47">
        <f>IF(Table1[[#This Row],[RESPONSE]]="YES", 1, 0)</f>
        <v>0</v>
      </c>
      <c r="H116" s="69" t="s">
        <v>974</v>
      </c>
    </row>
    <row r="117" spans="1:9">
      <c r="A117" s="80"/>
      <c r="B117" s="76" t="s">
        <v>751</v>
      </c>
      <c r="C117" s="84" t="s">
        <v>650</v>
      </c>
      <c r="D117" s="64"/>
      <c r="E117" s="56"/>
      <c r="F117" s="37" t="s">
        <v>757</v>
      </c>
      <c r="G117" s="47">
        <f>IF(Table1[[#This Row],[RESPONSE]]="YES", 1, 0)</f>
        <v>0</v>
      </c>
      <c r="H117" s="69" t="s">
        <v>977</v>
      </c>
    </row>
    <row r="118" spans="1:9">
      <c r="A118" s="80"/>
      <c r="B118" s="76" t="s">
        <v>751</v>
      </c>
      <c r="C118" s="84" t="s">
        <v>651</v>
      </c>
      <c r="D118" s="64"/>
      <c r="E118" s="56"/>
      <c r="F118" s="37" t="s">
        <v>757</v>
      </c>
      <c r="G118" s="47">
        <f>IF(Table1[[#This Row],[RESPONSE]]="YES", 1, 0)</f>
        <v>0</v>
      </c>
      <c r="H118" s="69" t="s">
        <v>975</v>
      </c>
    </row>
    <row r="119" spans="1:9">
      <c r="A119" s="80"/>
      <c r="B119" s="76" t="s">
        <v>751</v>
      </c>
      <c r="C119" s="84" t="s">
        <v>817</v>
      </c>
      <c r="D119" s="64"/>
      <c r="E119" s="56"/>
      <c r="F119" s="37" t="s">
        <v>757</v>
      </c>
      <c r="G119" s="47">
        <f>IF(Table1[[#This Row],[RESPONSE]]="YES", 0, 0)</f>
        <v>0</v>
      </c>
      <c r="H119" s="69" t="s">
        <v>976</v>
      </c>
      <c r="I119" s="10" t="s">
        <v>979</v>
      </c>
    </row>
    <row r="120" spans="1:9">
      <c r="A120" s="79">
        <v>41</v>
      </c>
      <c r="B120" s="76" t="s">
        <v>751</v>
      </c>
      <c r="C120" s="79" t="s">
        <v>652</v>
      </c>
      <c r="D120" s="108"/>
      <c r="E120" s="99"/>
      <c r="F120" s="99"/>
      <c r="G120" s="49"/>
      <c r="H120" s="69" t="s">
        <v>870</v>
      </c>
    </row>
    <row r="121" spans="1:9">
      <c r="A121" s="80"/>
      <c r="B121" s="76" t="s">
        <v>751</v>
      </c>
      <c r="C121" s="84" t="s">
        <v>649</v>
      </c>
      <c r="D121" s="64"/>
      <c r="E121" s="56"/>
      <c r="F121" s="37" t="s">
        <v>757</v>
      </c>
      <c r="G121" s="47">
        <f>IF(Table1[[#This Row],[RESPONSE]]="YES", 1, 0)</f>
        <v>0</v>
      </c>
      <c r="H121" s="69" t="s">
        <v>974</v>
      </c>
    </row>
    <row r="122" spans="1:9">
      <c r="A122" s="80"/>
      <c r="B122" s="76" t="s">
        <v>751</v>
      </c>
      <c r="C122" s="84" t="s">
        <v>650</v>
      </c>
      <c r="D122" s="64"/>
      <c r="E122" s="56"/>
      <c r="F122" s="37" t="s">
        <v>757</v>
      </c>
      <c r="G122" s="47">
        <f>IF(Table1[[#This Row],[RESPONSE]]="YES", 1, 0)</f>
        <v>0</v>
      </c>
      <c r="H122" s="69" t="s">
        <v>977</v>
      </c>
    </row>
    <row r="123" spans="1:9">
      <c r="A123" s="80"/>
      <c r="B123" s="76" t="s">
        <v>751</v>
      </c>
      <c r="C123" s="84" t="s">
        <v>651</v>
      </c>
      <c r="D123" s="64"/>
      <c r="E123" s="56"/>
      <c r="F123" s="37" t="s">
        <v>757</v>
      </c>
      <c r="G123" s="47">
        <f>IF(Table1[[#This Row],[RESPONSE]]="YES", 1, 0)</f>
        <v>0</v>
      </c>
      <c r="H123" s="69" t="s">
        <v>975</v>
      </c>
    </row>
    <row r="124" spans="1:9">
      <c r="A124" s="80"/>
      <c r="B124" s="76" t="s">
        <v>751</v>
      </c>
      <c r="C124" s="84" t="s">
        <v>817</v>
      </c>
      <c r="D124" s="64"/>
      <c r="E124" s="56"/>
      <c r="F124" s="37" t="s">
        <v>757</v>
      </c>
      <c r="G124" s="47">
        <f>IF(Table1[[#This Row],[RESPONSE]]="YES", 0, 0)</f>
        <v>0</v>
      </c>
      <c r="H124" s="69" t="s">
        <v>976</v>
      </c>
      <c r="I124" s="10" t="s">
        <v>979</v>
      </c>
    </row>
    <row r="125" spans="1:9" ht="60">
      <c r="A125" s="79">
        <v>42</v>
      </c>
      <c r="B125" s="76" t="s">
        <v>751</v>
      </c>
      <c r="C125" s="78" t="s">
        <v>789</v>
      </c>
      <c r="D125" s="64"/>
      <c r="E125" s="55"/>
      <c r="F125" s="37" t="s">
        <v>757</v>
      </c>
      <c r="G125" s="47">
        <f>IF(Table1[[#This Row],[RESPONSE]]=1, 1, IF(Table1[[#This Row],[RESPONSE]]=2, 2, 0))</f>
        <v>0</v>
      </c>
      <c r="H125" s="69" t="s">
        <v>871</v>
      </c>
    </row>
    <row r="126" spans="1:9" ht="30">
      <c r="A126" s="79">
        <v>43</v>
      </c>
      <c r="B126" s="76" t="s">
        <v>751</v>
      </c>
      <c r="C126" s="79" t="s">
        <v>772</v>
      </c>
      <c r="D126" s="108"/>
      <c r="E126" s="99"/>
      <c r="F126" s="99"/>
      <c r="G126" s="49"/>
      <c r="H126" s="69" t="s">
        <v>1053</v>
      </c>
    </row>
    <row r="127" spans="1:9" s="31" customFormat="1">
      <c r="A127" s="86"/>
      <c r="B127" s="87" t="s">
        <v>751</v>
      </c>
      <c r="C127" s="92" t="s">
        <v>653</v>
      </c>
      <c r="D127" s="65"/>
      <c r="E127" s="56"/>
      <c r="F127" s="37" t="s">
        <v>757</v>
      </c>
      <c r="G127" s="51">
        <f>IF(Table1[[#This Row],[RESPONSE]]="YES", 1, 0)</f>
        <v>0</v>
      </c>
      <c r="H127" s="70" t="s">
        <v>872</v>
      </c>
    </row>
    <row r="128" spans="1:9" s="31" customFormat="1">
      <c r="A128" s="86"/>
      <c r="B128" s="87" t="s">
        <v>751</v>
      </c>
      <c r="C128" s="92" t="s">
        <v>654</v>
      </c>
      <c r="D128" s="65"/>
      <c r="E128" s="56"/>
      <c r="F128" s="37" t="s">
        <v>757</v>
      </c>
      <c r="G128" s="51">
        <f>IF(Table1[[#This Row],[RESPONSE]]="YES", 1, 0)</f>
        <v>0</v>
      </c>
      <c r="H128" s="70" t="s">
        <v>1051</v>
      </c>
    </row>
    <row r="129" spans="1:8" s="31" customFormat="1">
      <c r="A129" s="86"/>
      <c r="B129" s="87" t="s">
        <v>751</v>
      </c>
      <c r="C129" s="92" t="s">
        <v>773</v>
      </c>
      <c r="D129" s="65"/>
      <c r="E129" s="56"/>
      <c r="F129" s="37" t="s">
        <v>757</v>
      </c>
      <c r="G129" s="51">
        <f>IF(Table1[[#This Row],[RESPONSE]]="YES", 1, 0)</f>
        <v>0</v>
      </c>
      <c r="H129" s="70" t="s">
        <v>873</v>
      </c>
    </row>
    <row r="130" spans="1:8" s="31" customFormat="1">
      <c r="A130" s="86"/>
      <c r="B130" s="87" t="s">
        <v>751</v>
      </c>
      <c r="C130" s="92" t="s">
        <v>655</v>
      </c>
      <c r="D130" s="65"/>
      <c r="E130" s="56"/>
      <c r="F130" s="37" t="s">
        <v>757</v>
      </c>
      <c r="G130" s="51">
        <f>IF(Table1[[#This Row],[RESPONSE]]="YES", 0, 0)</f>
        <v>0</v>
      </c>
      <c r="H130" s="70" t="s">
        <v>980</v>
      </c>
    </row>
    <row r="131" spans="1:8" s="31" customFormat="1">
      <c r="A131" s="86">
        <v>44</v>
      </c>
      <c r="B131" s="87" t="s">
        <v>751</v>
      </c>
      <c r="C131" s="86" t="s">
        <v>373</v>
      </c>
      <c r="D131" s="109"/>
      <c r="E131" s="99"/>
      <c r="F131" s="99"/>
      <c r="G131" s="52"/>
      <c r="H131" s="70" t="s">
        <v>875</v>
      </c>
    </row>
    <row r="132" spans="1:8" s="31" customFormat="1">
      <c r="A132" s="86"/>
      <c r="B132" s="87" t="s">
        <v>751</v>
      </c>
      <c r="C132" s="88" t="s">
        <v>656</v>
      </c>
      <c r="D132" s="40"/>
      <c r="E132" s="40"/>
      <c r="F132" s="37" t="s">
        <v>758</v>
      </c>
      <c r="G132" s="51">
        <f>IF(OR($D$129="YES",$D$128="YES", $D$127="YES"), IF(Table1[[#This Row],[RESPONSE]]="YES",1,0),0)</f>
        <v>0</v>
      </c>
      <c r="H132" s="70" t="s">
        <v>1052</v>
      </c>
    </row>
    <row r="133" spans="1:8" s="31" customFormat="1">
      <c r="A133" s="86"/>
      <c r="B133" s="87" t="s">
        <v>751</v>
      </c>
      <c r="C133" s="88" t="s">
        <v>657</v>
      </c>
      <c r="D133" s="40"/>
      <c r="E133" s="40"/>
      <c r="F133" s="37" t="s">
        <v>758</v>
      </c>
      <c r="G133" s="51">
        <f>IF(OR($D$129="YES",$D$128="YES", $D$127="YES"), IF(Table1[[#This Row],[RESPONSE]]="YES",1,0),0)</f>
        <v>0</v>
      </c>
      <c r="H133" s="70" t="s">
        <v>876</v>
      </c>
    </row>
    <row r="134" spans="1:8" s="31" customFormat="1">
      <c r="A134" s="86"/>
      <c r="B134" s="87" t="s">
        <v>751</v>
      </c>
      <c r="C134" s="88" t="s">
        <v>658</v>
      </c>
      <c r="D134" s="40"/>
      <c r="E134" s="40"/>
      <c r="F134" s="37" t="s">
        <v>758</v>
      </c>
      <c r="G134" s="51">
        <f>IF(OR($D$129="YES",$D$128="YES", $D$127="YES"), IF(Table1[[#This Row],[RESPONSE]]="YES",1,0),0)</f>
        <v>0</v>
      </c>
      <c r="H134" s="70" t="s">
        <v>877</v>
      </c>
    </row>
    <row r="135" spans="1:8" s="31" customFormat="1">
      <c r="A135" s="86"/>
      <c r="B135" s="87" t="s">
        <v>751</v>
      </c>
      <c r="C135" s="88" t="s">
        <v>659</v>
      </c>
      <c r="D135" s="40"/>
      <c r="E135" s="40"/>
      <c r="F135" s="37" t="s">
        <v>758</v>
      </c>
      <c r="G135" s="51">
        <f>IF(OR($D$129="YES",$D$128="YES", $D$127="YES"), IF(Table1[[#This Row],[RESPONSE]]="YES",1,0),0)</f>
        <v>0</v>
      </c>
      <c r="H135" s="70" t="s">
        <v>981</v>
      </c>
    </row>
    <row r="136" spans="1:8" s="31" customFormat="1" ht="30">
      <c r="A136" s="86"/>
      <c r="B136" s="87" t="s">
        <v>751</v>
      </c>
      <c r="C136" s="88" t="s">
        <v>774</v>
      </c>
      <c r="D136" s="40"/>
      <c r="E136" s="40"/>
      <c r="F136" s="37" t="s">
        <v>758</v>
      </c>
      <c r="G136" s="51">
        <f>IF(OR($D$129="YES",$D$128="YES", $D$127="YES"), IF(Table1[[#This Row],[RESPONSE]]="YES",1,0),0)</f>
        <v>0</v>
      </c>
      <c r="H136" s="70" t="s">
        <v>878</v>
      </c>
    </row>
    <row r="137" spans="1:8" s="31" customFormat="1">
      <c r="A137" s="86"/>
      <c r="B137" s="87" t="s">
        <v>751</v>
      </c>
      <c r="C137" s="88" t="s">
        <v>775</v>
      </c>
      <c r="D137" s="40"/>
      <c r="E137" s="40"/>
      <c r="F137" s="37" t="s">
        <v>758</v>
      </c>
      <c r="G137" s="51">
        <f>IF(OR($D$129="YES",$D$128="YES", $D$127="YES"), IF(Table1[[#This Row],[RESPONSE]]="YES",1,0),0)</f>
        <v>0</v>
      </c>
      <c r="H137" s="70" t="s">
        <v>879</v>
      </c>
    </row>
    <row r="138" spans="1:8" s="31" customFormat="1">
      <c r="A138" s="86"/>
      <c r="B138" s="87" t="s">
        <v>751</v>
      </c>
      <c r="C138" s="88" t="s">
        <v>660</v>
      </c>
      <c r="D138" s="40"/>
      <c r="E138" s="40"/>
      <c r="F138" s="37" t="s">
        <v>758</v>
      </c>
      <c r="G138" s="51">
        <f>IF(OR($D$129="YES",$D$128="YES", $D$127="YES"), IF(Table1[[#This Row],[RESPONSE]]="YES",1,0),0)</f>
        <v>0</v>
      </c>
      <c r="H138" s="70" t="s">
        <v>880</v>
      </c>
    </row>
    <row r="139" spans="1:8" s="31" customFormat="1">
      <c r="A139" s="86"/>
      <c r="B139" s="87" t="s">
        <v>751</v>
      </c>
      <c r="C139" s="88" t="s">
        <v>661</v>
      </c>
      <c r="D139" s="40"/>
      <c r="E139" s="40"/>
      <c r="F139" s="37" t="s">
        <v>758</v>
      </c>
      <c r="G139" s="51">
        <f>IF(OR($D$129="YES",$D$128="YES", $D$127="YES"), IF(Table1[[#This Row],[RESPONSE]]="YES",0,0),0)</f>
        <v>0</v>
      </c>
      <c r="H139" s="70" t="s">
        <v>982</v>
      </c>
    </row>
    <row r="140" spans="1:8" ht="18.75">
      <c r="A140" s="72"/>
      <c r="B140" s="73">
        <v>8</v>
      </c>
      <c r="C140" s="74" t="s">
        <v>752</v>
      </c>
      <c r="D140" s="102"/>
      <c r="E140" s="104"/>
      <c r="F140" s="41"/>
      <c r="G140" s="46"/>
      <c r="H140" s="69" t="s">
        <v>881</v>
      </c>
    </row>
    <row r="141" spans="1:8" ht="30">
      <c r="A141" s="79">
        <v>45</v>
      </c>
      <c r="B141" s="76" t="s">
        <v>752</v>
      </c>
      <c r="C141" s="78" t="s">
        <v>662</v>
      </c>
      <c r="D141" s="64"/>
      <c r="E141" s="56"/>
      <c r="F141" s="44" t="s">
        <v>757</v>
      </c>
      <c r="G141" s="47">
        <f>IF(Table1[[#This Row],[RESPONSE]]="YES", 2, 0)</f>
        <v>0</v>
      </c>
      <c r="H141" s="69" t="s">
        <v>983</v>
      </c>
    </row>
    <row r="142" spans="1:8">
      <c r="A142" s="79">
        <v>46</v>
      </c>
      <c r="B142" s="76" t="s">
        <v>752</v>
      </c>
      <c r="C142" s="79" t="s">
        <v>663</v>
      </c>
      <c r="D142" s="105"/>
      <c r="E142" s="99"/>
      <c r="F142" s="99"/>
      <c r="G142" s="49"/>
      <c r="H142" s="69" t="s">
        <v>885</v>
      </c>
    </row>
    <row r="143" spans="1:8">
      <c r="A143" s="80"/>
      <c r="B143" s="76" t="s">
        <v>752</v>
      </c>
      <c r="C143" s="81" t="s">
        <v>664</v>
      </c>
      <c r="D143" s="29"/>
      <c r="E143" s="42"/>
      <c r="F143" s="37" t="s">
        <v>758</v>
      </c>
      <c r="G143" s="47">
        <f>IF($D$141&lt;&gt;"YES",IF(Table1[[#This Row],[RESPONSE]]="YES", 0,0),IF(Table1[[#This Row],[RESPONSE]]="YES",1,0))</f>
        <v>0</v>
      </c>
      <c r="H143" s="69" t="s">
        <v>882</v>
      </c>
    </row>
    <row r="144" spans="1:8">
      <c r="A144" s="80"/>
      <c r="B144" s="76" t="s">
        <v>752</v>
      </c>
      <c r="C144" s="81" t="s">
        <v>665</v>
      </c>
      <c r="D144" s="29"/>
      <c r="E144" s="42"/>
      <c r="F144" s="37" t="s">
        <v>758</v>
      </c>
      <c r="G144" s="47">
        <f>IF($D$141&lt;&gt;"YES",IF(Table1[[#This Row],[RESPONSE]]="YES", 0,0),IF(Table1[[#This Row],[RESPONSE]]="YES",1,0))</f>
        <v>0</v>
      </c>
      <c r="H144" s="69" t="s">
        <v>1054</v>
      </c>
    </row>
    <row r="145" spans="1:8">
      <c r="A145" s="80"/>
      <c r="B145" s="76" t="s">
        <v>752</v>
      </c>
      <c r="C145" s="81" t="s">
        <v>666</v>
      </c>
      <c r="D145" s="29"/>
      <c r="E145" s="42"/>
      <c r="F145" s="37" t="s">
        <v>758</v>
      </c>
      <c r="G145" s="47">
        <f>IF($D$141&lt;&gt;"YES",IF(Table1[[#This Row],[RESPONSE]]="YES", 0,0),IF(Table1[[#This Row],[RESPONSE]]="YES",1,0))</f>
        <v>0</v>
      </c>
      <c r="H145" s="69" t="s">
        <v>883</v>
      </c>
    </row>
    <row r="146" spans="1:8">
      <c r="A146" s="80"/>
      <c r="B146" s="76" t="s">
        <v>752</v>
      </c>
      <c r="C146" s="81" t="s">
        <v>667</v>
      </c>
      <c r="D146" s="29"/>
      <c r="E146" s="42"/>
      <c r="F146" s="37" t="s">
        <v>758</v>
      </c>
      <c r="G146" s="47">
        <f>IF($D$141&lt;&gt;"YES",IF(Table1[[#This Row],[RESPONSE]]="YES", 0,0),IF(Table1[[#This Row],[RESPONSE]]="YES",1,0))</f>
        <v>0</v>
      </c>
      <c r="H146" s="69" t="s">
        <v>886</v>
      </c>
    </row>
    <row r="147" spans="1:8">
      <c r="A147" s="80"/>
      <c r="B147" s="76" t="s">
        <v>752</v>
      </c>
      <c r="C147" s="81" t="s">
        <v>668</v>
      </c>
      <c r="D147" s="29"/>
      <c r="E147" s="42"/>
      <c r="F147" s="37" t="s">
        <v>758</v>
      </c>
      <c r="G147" s="47">
        <f>IF($D$141&lt;&gt;"YES",IF(Table1[[#This Row],[RESPONSE]]="YES", 0,0),IF(Table1[[#This Row],[RESPONSE]]="YES",1,0))</f>
        <v>0</v>
      </c>
      <c r="H147" s="69" t="s">
        <v>887</v>
      </c>
    </row>
    <row r="148" spans="1:8">
      <c r="A148" s="80"/>
      <c r="B148" s="76" t="s">
        <v>752</v>
      </c>
      <c r="C148" s="81" t="s">
        <v>669</v>
      </c>
      <c r="D148" s="29"/>
      <c r="E148" s="42"/>
      <c r="F148" s="37" t="s">
        <v>758</v>
      </c>
      <c r="G148" s="47">
        <f>IF($D$141&lt;&gt;"YES",IF(Table1[[#This Row],[RESPONSE]]="YES", 0,0),IF(Table1[[#This Row],[RESPONSE]]="YES",1,0))</f>
        <v>0</v>
      </c>
      <c r="H148" s="69" t="s">
        <v>884</v>
      </c>
    </row>
    <row r="149" spans="1:8">
      <c r="A149" s="80"/>
      <c r="B149" s="76" t="s">
        <v>752</v>
      </c>
      <c r="C149" s="81" t="s">
        <v>670</v>
      </c>
      <c r="D149" s="29"/>
      <c r="E149" s="42"/>
      <c r="F149" s="37" t="s">
        <v>758</v>
      </c>
      <c r="G149" s="47">
        <f>IF($D$141&lt;&gt;"YES",IF(Table1[[#This Row],[RESPONSE]]="YES", 0,0),IF(Table1[[#This Row],[RESPONSE]]="YES",1,0))</f>
        <v>0</v>
      </c>
      <c r="H149" s="69" t="s">
        <v>888</v>
      </c>
    </row>
    <row r="150" spans="1:8">
      <c r="A150" s="80"/>
      <c r="B150" s="76" t="s">
        <v>752</v>
      </c>
      <c r="C150" s="81" t="s">
        <v>671</v>
      </c>
      <c r="D150" s="29"/>
      <c r="E150" s="42"/>
      <c r="F150" s="37" t="s">
        <v>758</v>
      </c>
      <c r="G150" s="47">
        <f>IF($D$141&lt;&gt;"YES",IF(Table1[[#This Row],[RESPONSE]]="YES", 0,0),IF(Table1[[#This Row],[RESPONSE]]="YES",1,0))</f>
        <v>0</v>
      </c>
      <c r="H150" s="69" t="s">
        <v>889</v>
      </c>
    </row>
    <row r="151" spans="1:8">
      <c r="A151" s="80"/>
      <c r="B151" s="76" t="s">
        <v>752</v>
      </c>
      <c r="C151" s="81" t="s">
        <v>672</v>
      </c>
      <c r="D151" s="29"/>
      <c r="E151" s="42"/>
      <c r="F151" s="37" t="s">
        <v>758</v>
      </c>
      <c r="G151" s="47">
        <f>IF($D$141&lt;&gt;"YES",IF(Table1[[#This Row],[RESPONSE]]="YES", 0,0),IF(Table1[[#This Row],[RESPONSE]]="YES",1,0))</f>
        <v>0</v>
      </c>
      <c r="H151" s="69" t="s">
        <v>984</v>
      </c>
    </row>
    <row r="152" spans="1:8" s="31" customFormat="1">
      <c r="A152" s="86"/>
      <c r="B152" s="87" t="s">
        <v>752</v>
      </c>
      <c r="C152" s="88" t="s">
        <v>673</v>
      </c>
      <c r="D152" s="40"/>
      <c r="E152" s="42"/>
      <c r="F152" s="37" t="s">
        <v>758</v>
      </c>
      <c r="G152" s="51">
        <f>IF(Table1[[#This Row],[RESPONSE]]="YES", 0,0)</f>
        <v>0</v>
      </c>
      <c r="H152" s="70" t="s">
        <v>985</v>
      </c>
    </row>
    <row r="153" spans="1:8" s="39" customFormat="1" ht="45">
      <c r="A153" s="86">
        <v>47</v>
      </c>
      <c r="B153" s="87" t="s">
        <v>752</v>
      </c>
      <c r="C153" s="86" t="s">
        <v>790</v>
      </c>
      <c r="D153" s="40"/>
      <c r="E153" s="42"/>
      <c r="F153" s="37" t="s">
        <v>758</v>
      </c>
      <c r="G153" s="51">
        <f>IF($D$141&lt;&gt;"YES",IF(Table1[[#This Row],[RESPONSE]]=2, 0,0),IF(Table1[[#This Row],[RESPONSE]]=1,2,0))</f>
        <v>0</v>
      </c>
      <c r="H153" s="70" t="s">
        <v>1055</v>
      </c>
    </row>
    <row r="154" spans="1:8" s="32" customFormat="1">
      <c r="A154" s="79">
        <v>48</v>
      </c>
      <c r="B154" s="76" t="s">
        <v>752</v>
      </c>
      <c r="C154" s="79" t="s">
        <v>359</v>
      </c>
      <c r="D154" s="106"/>
      <c r="E154" s="99"/>
      <c r="F154" s="99"/>
      <c r="G154" s="49"/>
      <c r="H154" s="71" t="s">
        <v>893</v>
      </c>
    </row>
    <row r="155" spans="1:8" s="32" customFormat="1">
      <c r="A155" s="80"/>
      <c r="B155" s="76" t="s">
        <v>752</v>
      </c>
      <c r="C155" s="84" t="s">
        <v>674</v>
      </c>
      <c r="D155" s="64"/>
      <c r="E155" s="56"/>
      <c r="F155" s="37" t="s">
        <v>757</v>
      </c>
      <c r="G155" s="47">
        <f>IF(Table1[[#This Row],[RESPONSE]]="YES", 1, 0)</f>
        <v>0</v>
      </c>
      <c r="H155" s="71" t="s">
        <v>890</v>
      </c>
    </row>
    <row r="156" spans="1:8" s="32" customFormat="1">
      <c r="A156" s="80"/>
      <c r="B156" s="76" t="s">
        <v>752</v>
      </c>
      <c r="C156" s="84" t="s">
        <v>675</v>
      </c>
      <c r="D156" s="64"/>
      <c r="E156" s="56"/>
      <c r="F156" s="37" t="s">
        <v>757</v>
      </c>
      <c r="G156" s="47">
        <f>IF(Table1[[#This Row],[RESPONSE]]="YES", 1, 0)</f>
        <v>0</v>
      </c>
      <c r="H156" s="71" t="s">
        <v>891</v>
      </c>
    </row>
    <row r="157" spans="1:8" s="32" customFormat="1">
      <c r="A157" s="80"/>
      <c r="B157" s="76" t="s">
        <v>752</v>
      </c>
      <c r="C157" s="84" t="s">
        <v>776</v>
      </c>
      <c r="D157" s="64"/>
      <c r="E157" s="56"/>
      <c r="F157" s="37" t="s">
        <v>757</v>
      </c>
      <c r="G157" s="47">
        <f>IF(Table1[[#This Row],[RESPONSE]]="YES", 1, 0)</f>
        <v>0</v>
      </c>
      <c r="H157" s="71" t="s">
        <v>894</v>
      </c>
    </row>
    <row r="158" spans="1:8" s="32" customFormat="1">
      <c r="A158" s="80"/>
      <c r="B158" s="76" t="s">
        <v>752</v>
      </c>
      <c r="C158" s="84" t="s">
        <v>777</v>
      </c>
      <c r="D158" s="64"/>
      <c r="E158" s="56"/>
      <c r="F158" s="37" t="s">
        <v>757</v>
      </c>
      <c r="G158" s="47">
        <f>IF(Table1[[#This Row],[RESPONSE]]="YES", 1, 0)</f>
        <v>0</v>
      </c>
      <c r="H158" s="71" t="s">
        <v>892</v>
      </c>
    </row>
    <row r="159" spans="1:8" s="32" customFormat="1">
      <c r="A159" s="80"/>
      <c r="B159" s="76" t="s">
        <v>752</v>
      </c>
      <c r="C159" s="84" t="s">
        <v>778</v>
      </c>
      <c r="D159" s="64"/>
      <c r="E159" s="56"/>
      <c r="F159" s="37" t="s">
        <v>757</v>
      </c>
      <c r="G159" s="47">
        <f>IF(Table1[[#This Row],[RESPONSE]]="YES", 1, 0)</f>
        <v>0</v>
      </c>
      <c r="H159" s="71" t="s">
        <v>1056</v>
      </c>
    </row>
    <row r="160" spans="1:8" s="32" customFormat="1">
      <c r="A160" s="80"/>
      <c r="B160" s="76" t="s">
        <v>752</v>
      </c>
      <c r="C160" s="84" t="s">
        <v>676</v>
      </c>
      <c r="D160" s="64"/>
      <c r="E160" s="56"/>
      <c r="F160" s="37" t="s">
        <v>757</v>
      </c>
      <c r="G160" s="47">
        <f>IF(Table1[[#This Row],[RESPONSE]]="YES", 0, 0)</f>
        <v>0</v>
      </c>
      <c r="H160" s="71" t="s">
        <v>986</v>
      </c>
    </row>
    <row r="161" spans="1:8" ht="30">
      <c r="A161" s="79">
        <v>49</v>
      </c>
      <c r="B161" s="76" t="s">
        <v>752</v>
      </c>
      <c r="C161" s="79" t="s">
        <v>677</v>
      </c>
      <c r="D161" s="108"/>
      <c r="E161" s="99"/>
      <c r="F161" s="99"/>
      <c r="G161" s="49"/>
      <c r="H161" s="69" t="s">
        <v>987</v>
      </c>
    </row>
    <row r="162" spans="1:8">
      <c r="A162" s="80"/>
      <c r="B162" s="76" t="s">
        <v>752</v>
      </c>
      <c r="C162" s="78" t="s">
        <v>678</v>
      </c>
      <c r="D162" s="64"/>
      <c r="E162" s="56"/>
      <c r="F162" s="37" t="s">
        <v>757</v>
      </c>
      <c r="G162" s="47">
        <f>IF(Table1[[#This Row],[RESPONSE]]="YES", 1, 0)</f>
        <v>0</v>
      </c>
      <c r="H162" s="69" t="s">
        <v>895</v>
      </c>
    </row>
    <row r="163" spans="1:8" ht="45">
      <c r="A163" s="80"/>
      <c r="B163" s="76" t="s">
        <v>752</v>
      </c>
      <c r="C163" s="78" t="s">
        <v>679</v>
      </c>
      <c r="D163" s="64"/>
      <c r="E163" s="56"/>
      <c r="F163" s="37" t="s">
        <v>757</v>
      </c>
      <c r="G163" s="47">
        <f>IF(Table1[[#This Row],[RESPONSE]]="YES", 2, 0)</f>
        <v>0</v>
      </c>
      <c r="H163" s="69" t="s">
        <v>897</v>
      </c>
    </row>
    <row r="164" spans="1:8">
      <c r="A164" s="80"/>
      <c r="B164" s="76" t="s">
        <v>752</v>
      </c>
      <c r="C164" s="78" t="s">
        <v>680</v>
      </c>
      <c r="D164" s="64"/>
      <c r="E164" s="56"/>
      <c r="F164" s="37" t="s">
        <v>757</v>
      </c>
      <c r="G164" s="47">
        <f>IF(Table1[[#This Row],[RESPONSE]]="YES", 0, 0)</f>
        <v>0</v>
      </c>
      <c r="H164" s="69" t="s">
        <v>896</v>
      </c>
    </row>
    <row r="165" spans="1:8" ht="60">
      <c r="A165" s="79">
        <v>50</v>
      </c>
      <c r="B165" s="76" t="s">
        <v>752</v>
      </c>
      <c r="C165" s="78" t="s">
        <v>791</v>
      </c>
      <c r="D165" s="64"/>
      <c r="E165" s="55"/>
      <c r="F165" s="37" t="s">
        <v>757</v>
      </c>
      <c r="G165" s="47">
        <f>IF(Table1[[#This Row],[RESPONSE]]=1, 2, IF(Table1[[#This Row],[RESPONSE]]=2, 1, 0))</f>
        <v>0</v>
      </c>
      <c r="H165" s="69" t="s">
        <v>1057</v>
      </c>
    </row>
    <row r="166" spans="1:8">
      <c r="A166" s="79">
        <v>51</v>
      </c>
      <c r="B166" s="76" t="s">
        <v>752</v>
      </c>
      <c r="C166" s="78" t="s">
        <v>272</v>
      </c>
      <c r="D166" s="64"/>
      <c r="E166" s="56"/>
      <c r="F166" s="37" t="s">
        <v>757</v>
      </c>
      <c r="G166" s="47">
        <f>IF(Table1[[#This Row],[RESPONSE]]="YES", 2, 0)</f>
        <v>0</v>
      </c>
      <c r="H166" s="69" t="s">
        <v>898</v>
      </c>
    </row>
    <row r="167" spans="1:8" ht="30">
      <c r="A167" s="79">
        <v>52</v>
      </c>
      <c r="B167" s="76" t="s">
        <v>752</v>
      </c>
      <c r="C167" s="78" t="s">
        <v>779</v>
      </c>
      <c r="D167" s="64"/>
      <c r="E167" s="55"/>
      <c r="F167" s="37" t="s">
        <v>757</v>
      </c>
      <c r="G167" s="47">
        <f>IF(Table1[[#This Row],[RESPONSE]]="YES", 2, 0)</f>
        <v>0</v>
      </c>
      <c r="H167" s="69" t="s">
        <v>988</v>
      </c>
    </row>
    <row r="168" spans="1:8">
      <c r="A168" s="79">
        <v>53</v>
      </c>
      <c r="B168" s="76" t="s">
        <v>752</v>
      </c>
      <c r="C168" s="78" t="s">
        <v>681</v>
      </c>
      <c r="D168" s="64"/>
      <c r="E168" s="55"/>
      <c r="F168" s="37" t="s">
        <v>757</v>
      </c>
      <c r="G168" s="47">
        <f>IF(Table1[[#This Row],[RESPONSE]]="YES", 2, 0)</f>
        <v>0</v>
      </c>
      <c r="H168" s="69" t="s">
        <v>899</v>
      </c>
    </row>
    <row r="169" spans="1:8" ht="30">
      <c r="A169" s="79">
        <v>54</v>
      </c>
      <c r="B169" s="76" t="s">
        <v>752</v>
      </c>
      <c r="C169" s="78" t="s">
        <v>745</v>
      </c>
      <c r="D169" s="64"/>
      <c r="E169" s="55"/>
      <c r="F169" s="37" t="s">
        <v>757</v>
      </c>
      <c r="G169" s="47">
        <f>IF(Table1[[#This Row],[RESPONSE]]="YES", 2, 0)</f>
        <v>0</v>
      </c>
      <c r="H169" s="69" t="s">
        <v>989</v>
      </c>
    </row>
    <row r="170" spans="1:8" ht="30">
      <c r="A170" s="79">
        <v>55</v>
      </c>
      <c r="B170" s="76" t="s">
        <v>752</v>
      </c>
      <c r="C170" s="93" t="s">
        <v>682</v>
      </c>
      <c r="D170" s="62"/>
      <c r="E170" s="40"/>
      <c r="F170" s="44" t="s">
        <v>758</v>
      </c>
      <c r="G170" s="47">
        <f>IF($D$169&lt;&gt;"YES",IF(Table1[[#This Row],[RESPONSE]]="YES", 0,0),IF(Table1[[#This Row],[RESPONSE]]="YES",2,0))</f>
        <v>0</v>
      </c>
      <c r="H170" s="69" t="s">
        <v>1025</v>
      </c>
    </row>
    <row r="171" spans="1:8">
      <c r="A171" s="86">
        <v>56</v>
      </c>
      <c r="B171" s="76" t="s">
        <v>752</v>
      </c>
      <c r="C171" s="83" t="s">
        <v>273</v>
      </c>
      <c r="D171" s="64"/>
      <c r="E171" s="55"/>
      <c r="F171" s="37" t="s">
        <v>757</v>
      </c>
      <c r="G171" s="47">
        <f>IF($D$169&lt;&gt;"YES",IF(Table1[[#This Row],[RESPONSE]]="YES", 0,0),IF(Table1[[#This Row],[RESPONSE]]="YES",2,0))</f>
        <v>0</v>
      </c>
      <c r="H171" s="69" t="s">
        <v>990</v>
      </c>
    </row>
    <row r="172" spans="1:8">
      <c r="A172" s="79">
        <v>57</v>
      </c>
      <c r="B172" s="76" t="s">
        <v>752</v>
      </c>
      <c r="C172" s="79" t="s">
        <v>487</v>
      </c>
      <c r="D172" s="108"/>
      <c r="E172" s="99"/>
      <c r="F172" s="99"/>
      <c r="G172" s="49"/>
      <c r="H172" s="69" t="s">
        <v>908</v>
      </c>
    </row>
    <row r="173" spans="1:8" s="30" customFormat="1">
      <c r="A173" s="80"/>
      <c r="B173" s="76" t="s">
        <v>752</v>
      </c>
      <c r="C173" s="92" t="s">
        <v>683</v>
      </c>
      <c r="D173" s="65"/>
      <c r="E173" s="56"/>
      <c r="F173" s="37" t="s">
        <v>757</v>
      </c>
      <c r="G173" s="47">
        <f>IF(Table1[[#This Row],[RESPONSE]]="YES", 1, 0)</f>
        <v>0</v>
      </c>
      <c r="H173" s="69" t="s">
        <v>900</v>
      </c>
    </row>
    <row r="174" spans="1:8" s="30" customFormat="1">
      <c r="A174" s="80"/>
      <c r="B174" s="76" t="s">
        <v>752</v>
      </c>
      <c r="C174" s="92" t="s">
        <v>684</v>
      </c>
      <c r="D174" s="65"/>
      <c r="E174" s="56"/>
      <c r="F174" s="37" t="s">
        <v>757</v>
      </c>
      <c r="G174" s="47">
        <f>IF(Table1[[#This Row],[RESPONSE]]="YES", 1, 0)</f>
        <v>0</v>
      </c>
      <c r="H174" s="69" t="s">
        <v>901</v>
      </c>
    </row>
    <row r="175" spans="1:8" s="30" customFormat="1">
      <c r="A175" s="80"/>
      <c r="B175" s="76" t="s">
        <v>752</v>
      </c>
      <c r="C175" s="92" t="s">
        <v>685</v>
      </c>
      <c r="D175" s="65"/>
      <c r="E175" s="56"/>
      <c r="F175" s="37" t="s">
        <v>757</v>
      </c>
      <c r="G175" s="47">
        <f>IF(Table1[[#This Row],[RESPONSE]]="YES", 1, 0)</f>
        <v>0</v>
      </c>
      <c r="H175" s="69" t="s">
        <v>902</v>
      </c>
    </row>
    <row r="176" spans="1:8" s="30" customFormat="1">
      <c r="A176" s="80"/>
      <c r="B176" s="76" t="s">
        <v>752</v>
      </c>
      <c r="C176" s="92" t="s">
        <v>686</v>
      </c>
      <c r="D176" s="65"/>
      <c r="E176" s="56"/>
      <c r="F176" s="37" t="s">
        <v>757</v>
      </c>
      <c r="G176" s="47">
        <f>IF(Table1[[#This Row],[RESPONSE]]="YES", 1, 0)</f>
        <v>0</v>
      </c>
      <c r="H176" s="69" t="s">
        <v>904</v>
      </c>
    </row>
    <row r="177" spans="1:8" s="30" customFormat="1">
      <c r="A177" s="80"/>
      <c r="B177" s="76" t="s">
        <v>752</v>
      </c>
      <c r="C177" s="92" t="s">
        <v>687</v>
      </c>
      <c r="D177" s="65"/>
      <c r="E177" s="56"/>
      <c r="F177" s="37" t="s">
        <v>757</v>
      </c>
      <c r="G177" s="47">
        <f>IF(Table1[[#This Row],[RESPONSE]]="YES", 0, 0)</f>
        <v>0</v>
      </c>
      <c r="H177" s="69" t="s">
        <v>903</v>
      </c>
    </row>
    <row r="178" spans="1:8" ht="30">
      <c r="A178" s="79">
        <v>58</v>
      </c>
      <c r="B178" s="76" t="s">
        <v>752</v>
      </c>
      <c r="C178" s="79" t="s">
        <v>489</v>
      </c>
      <c r="D178" s="108"/>
      <c r="E178" s="99"/>
      <c r="F178" s="99"/>
      <c r="G178" s="49"/>
      <c r="H178" s="69" t="s">
        <v>905</v>
      </c>
    </row>
    <row r="179" spans="1:8">
      <c r="A179" s="80"/>
      <c r="B179" s="76" t="s">
        <v>752</v>
      </c>
      <c r="C179" s="84" t="s">
        <v>688</v>
      </c>
      <c r="D179" s="65"/>
      <c r="E179" s="56"/>
      <c r="F179" s="37" t="s">
        <v>757</v>
      </c>
      <c r="G179" s="47">
        <f>IF(Table1[[#This Row],[RESPONSE]]="YES", 1, 0)</f>
        <v>0</v>
      </c>
      <c r="H179" s="69" t="s">
        <v>1058</v>
      </c>
    </row>
    <row r="180" spans="1:8">
      <c r="A180" s="80"/>
      <c r="B180" s="76" t="s">
        <v>752</v>
      </c>
      <c r="C180" s="84" t="s">
        <v>689</v>
      </c>
      <c r="D180" s="65"/>
      <c r="E180" s="56"/>
      <c r="F180" s="37" t="s">
        <v>757</v>
      </c>
      <c r="G180" s="47">
        <f>IF(Table1[[#This Row],[RESPONSE]]="YES", 1, 0)</f>
        <v>0</v>
      </c>
      <c r="H180" s="69" t="s">
        <v>906</v>
      </c>
    </row>
    <row r="181" spans="1:8">
      <c r="A181" s="80"/>
      <c r="B181" s="76" t="s">
        <v>752</v>
      </c>
      <c r="C181" s="84" t="s">
        <v>690</v>
      </c>
      <c r="D181" s="65"/>
      <c r="E181" s="56"/>
      <c r="F181" s="37" t="s">
        <v>757</v>
      </c>
      <c r="G181" s="47">
        <f>IF(Table1[[#This Row],[RESPONSE]]="YES", 0, 0)</f>
        <v>0</v>
      </c>
      <c r="H181" s="69" t="s">
        <v>907</v>
      </c>
    </row>
    <row r="182" spans="1:8">
      <c r="A182" s="80"/>
      <c r="B182" s="76" t="s">
        <v>752</v>
      </c>
      <c r="C182" s="84" t="s">
        <v>655</v>
      </c>
      <c r="D182" s="65"/>
      <c r="E182" s="56"/>
      <c r="F182" s="37" t="s">
        <v>757</v>
      </c>
      <c r="G182" s="47">
        <f>IF(Table1[[#This Row],[RESPONSE]]="YES", 0, 0)</f>
        <v>0</v>
      </c>
      <c r="H182" s="69" t="s">
        <v>874</v>
      </c>
    </row>
    <row r="183" spans="1:8" ht="90">
      <c r="A183" s="79">
        <v>59</v>
      </c>
      <c r="B183" s="76" t="s">
        <v>752</v>
      </c>
      <c r="C183" s="78" t="s">
        <v>792</v>
      </c>
      <c r="D183" s="64"/>
      <c r="E183" s="55"/>
      <c r="F183" s="37" t="s">
        <v>757</v>
      </c>
      <c r="G183" s="47">
        <f>IF(Table1[[#This Row],[RESPONSE]]=1, 2, IF(Table1[[#This Row],[RESPONSE]]=2, 0, 0))</f>
        <v>0</v>
      </c>
      <c r="H183" s="69" t="s">
        <v>1059</v>
      </c>
    </row>
    <row r="184" spans="1:8" ht="45">
      <c r="A184" s="79">
        <v>60</v>
      </c>
      <c r="B184" s="76" t="s">
        <v>752</v>
      </c>
      <c r="C184" s="78" t="s">
        <v>780</v>
      </c>
      <c r="D184" s="64"/>
      <c r="E184" s="56"/>
      <c r="F184" s="44" t="s">
        <v>757</v>
      </c>
      <c r="G184" s="47">
        <f>IF(Table1[[#This Row],[RESPONSE]]="YES", 2, 0)</f>
        <v>0</v>
      </c>
      <c r="H184" s="69" t="s">
        <v>1060</v>
      </c>
    </row>
    <row r="185" spans="1:8" ht="60">
      <c r="A185" s="79">
        <v>61</v>
      </c>
      <c r="B185" s="76" t="s">
        <v>752</v>
      </c>
      <c r="C185" s="78" t="s">
        <v>793</v>
      </c>
      <c r="D185" s="64"/>
      <c r="E185" s="55"/>
      <c r="F185" s="37" t="s">
        <v>757</v>
      </c>
      <c r="G185" s="47">
        <f>IF(Table1[[#This Row],[RESPONSE]]=1, 1, IF(Table1[[#This Row],[RESPONSE]]=2, 2, 0))</f>
        <v>0</v>
      </c>
      <c r="H185" s="69" t="s">
        <v>1061</v>
      </c>
    </row>
    <row r="186" spans="1:8" ht="18.75">
      <c r="A186" s="72"/>
      <c r="B186" s="73">
        <v>9</v>
      </c>
      <c r="C186" s="74" t="s">
        <v>753</v>
      </c>
      <c r="D186" s="103"/>
      <c r="E186" s="104"/>
      <c r="F186" s="41"/>
      <c r="G186" s="46"/>
      <c r="H186" s="69" t="s">
        <v>909</v>
      </c>
    </row>
    <row r="187" spans="1:8" ht="100.5">
      <c r="A187" s="79">
        <v>62</v>
      </c>
      <c r="B187" s="76" t="s">
        <v>753</v>
      </c>
      <c r="C187" s="78" t="s">
        <v>1081</v>
      </c>
      <c r="D187" s="64"/>
      <c r="E187" s="55"/>
      <c r="F187" s="37" t="s">
        <v>757</v>
      </c>
      <c r="G187" s="47">
        <f>IF(OR(D187=1,D187=2), 2, IF(OR(Table1[[#This Row],[RESPONSE]]=1,Table1[[#This Row],[RESPONSE]]=2,Table1[[#This Row],[RESPONSE]]=3),1,IF(Table1[[#This Row],[RESPONSE]]=4,0,0)))</f>
        <v>0</v>
      </c>
      <c r="H187" s="69" t="s">
        <v>1082</v>
      </c>
    </row>
    <row r="188" spans="1:8" ht="30">
      <c r="A188" s="79">
        <v>63</v>
      </c>
      <c r="B188" s="76" t="s">
        <v>753</v>
      </c>
      <c r="C188" s="79" t="s">
        <v>506</v>
      </c>
      <c r="D188" s="108"/>
      <c r="E188" s="99"/>
      <c r="F188" s="99"/>
      <c r="G188" s="49"/>
      <c r="H188" s="69" t="s">
        <v>1062</v>
      </c>
    </row>
    <row r="189" spans="1:8">
      <c r="A189" s="80"/>
      <c r="B189" s="76" t="s">
        <v>753</v>
      </c>
      <c r="C189" s="84" t="s">
        <v>691</v>
      </c>
      <c r="D189" s="65"/>
      <c r="E189" s="56"/>
      <c r="F189" s="37" t="s">
        <v>757</v>
      </c>
      <c r="G189" s="47">
        <f>IF(Table1[[#This Row],[RESPONSE]]="YES", 1, 0)</f>
        <v>0</v>
      </c>
      <c r="H189" s="69" t="s">
        <v>910</v>
      </c>
    </row>
    <row r="190" spans="1:8">
      <c r="A190" s="80"/>
      <c r="B190" s="76" t="s">
        <v>753</v>
      </c>
      <c r="C190" s="84" t="s">
        <v>692</v>
      </c>
      <c r="D190" s="65"/>
      <c r="E190" s="56"/>
      <c r="F190" s="37" t="s">
        <v>757</v>
      </c>
      <c r="G190" s="47">
        <f>IF(Table1[[#This Row],[RESPONSE]]="YES", 1, 0)</f>
        <v>0</v>
      </c>
      <c r="H190" s="69" t="s">
        <v>1063</v>
      </c>
    </row>
    <row r="191" spans="1:8">
      <c r="A191" s="80"/>
      <c r="B191" s="76" t="s">
        <v>753</v>
      </c>
      <c r="C191" s="84" t="s">
        <v>693</v>
      </c>
      <c r="D191" s="65"/>
      <c r="E191" s="56"/>
      <c r="F191" s="37" t="s">
        <v>757</v>
      </c>
      <c r="G191" s="47">
        <f>IF(Table1[[#This Row],[RESPONSE]]="YES", 0, 0)</f>
        <v>0</v>
      </c>
      <c r="H191" s="69" t="s">
        <v>911</v>
      </c>
    </row>
    <row r="192" spans="1:8">
      <c r="A192" s="79">
        <v>64</v>
      </c>
      <c r="B192" s="76" t="s">
        <v>753</v>
      </c>
      <c r="C192" s="78" t="s">
        <v>781</v>
      </c>
      <c r="D192" s="65"/>
      <c r="E192" s="56"/>
      <c r="F192" s="37" t="s">
        <v>757</v>
      </c>
      <c r="G192" s="47">
        <f>IF(Table1[[#This Row],[RESPONSE]]="YES", 2, 0)</f>
        <v>0</v>
      </c>
      <c r="H192" s="69" t="s">
        <v>1064</v>
      </c>
    </row>
    <row r="193" spans="1:9" ht="30">
      <c r="A193" s="79">
        <v>65</v>
      </c>
      <c r="B193" s="76" t="s">
        <v>753</v>
      </c>
      <c r="C193" s="79" t="s">
        <v>513</v>
      </c>
      <c r="D193" s="108"/>
      <c r="E193" s="99"/>
      <c r="F193" s="37"/>
      <c r="G193" s="49"/>
      <c r="H193" s="69" t="s">
        <v>1065</v>
      </c>
    </row>
    <row r="194" spans="1:9" ht="30">
      <c r="A194" s="80"/>
      <c r="B194" s="76" t="s">
        <v>753</v>
      </c>
      <c r="C194" s="84" t="s">
        <v>694</v>
      </c>
      <c r="D194" s="65"/>
      <c r="E194" s="56"/>
      <c r="F194" s="37" t="s">
        <v>757</v>
      </c>
      <c r="G194" s="47">
        <f>IF(Table1[[#This Row],[RESPONSE]]="YES", 1, 0)</f>
        <v>0</v>
      </c>
      <c r="H194" s="69" t="s">
        <v>917</v>
      </c>
    </row>
    <row r="195" spans="1:9" ht="30">
      <c r="A195" s="80"/>
      <c r="B195" s="76" t="s">
        <v>753</v>
      </c>
      <c r="C195" s="84" t="s">
        <v>695</v>
      </c>
      <c r="D195" s="65"/>
      <c r="E195" s="56"/>
      <c r="F195" s="37" t="s">
        <v>757</v>
      </c>
      <c r="G195" s="47">
        <f>IF(Table1[[#This Row],[RESPONSE]]="YES", 1, 0)</f>
        <v>0</v>
      </c>
      <c r="H195" s="69" t="s">
        <v>916</v>
      </c>
    </row>
    <row r="196" spans="1:9">
      <c r="A196" s="80"/>
      <c r="B196" s="76" t="s">
        <v>753</v>
      </c>
      <c r="C196" s="84" t="s">
        <v>696</v>
      </c>
      <c r="D196" s="65"/>
      <c r="E196" s="56"/>
      <c r="F196" s="37" t="s">
        <v>757</v>
      </c>
      <c r="G196" s="47">
        <f>IF(Table1[[#This Row],[RESPONSE]]="YES", 1, 0)</f>
        <v>0</v>
      </c>
      <c r="H196" s="69" t="s">
        <v>1066</v>
      </c>
    </row>
    <row r="197" spans="1:9" ht="30">
      <c r="A197" s="80"/>
      <c r="B197" s="76" t="s">
        <v>753</v>
      </c>
      <c r="C197" s="84" t="s">
        <v>697</v>
      </c>
      <c r="D197" s="65"/>
      <c r="E197" s="56"/>
      <c r="F197" s="37" t="s">
        <v>757</v>
      </c>
      <c r="G197" s="47">
        <f>IF(Table1[[#This Row],[RESPONSE]]="YES", 1, 0)</f>
        <v>0</v>
      </c>
      <c r="H197" s="69" t="s">
        <v>1067</v>
      </c>
      <c r="I197" s="10" t="s">
        <v>978</v>
      </c>
    </row>
    <row r="198" spans="1:9">
      <c r="A198" s="80"/>
      <c r="B198" s="76" t="s">
        <v>753</v>
      </c>
      <c r="C198" s="84" t="s">
        <v>687</v>
      </c>
      <c r="D198" s="65"/>
      <c r="E198" s="56"/>
      <c r="F198" s="37" t="s">
        <v>757</v>
      </c>
      <c r="G198" s="47">
        <f>IF(Table1[[#This Row],[RESPONSE]]="YES", 0, 0)</f>
        <v>0</v>
      </c>
      <c r="H198" s="69" t="s">
        <v>903</v>
      </c>
    </row>
    <row r="199" spans="1:9" ht="30">
      <c r="A199" s="79">
        <v>66</v>
      </c>
      <c r="B199" s="76" t="s">
        <v>753</v>
      </c>
      <c r="C199" s="79" t="s">
        <v>519</v>
      </c>
      <c r="D199" s="108"/>
      <c r="E199" s="99"/>
      <c r="F199" s="99"/>
      <c r="G199" s="49"/>
      <c r="H199" s="69" t="s">
        <v>1068</v>
      </c>
    </row>
    <row r="200" spans="1:9">
      <c r="A200" s="80"/>
      <c r="B200" s="76" t="s">
        <v>753</v>
      </c>
      <c r="C200" s="84" t="s">
        <v>698</v>
      </c>
      <c r="D200" s="65"/>
      <c r="E200" s="56"/>
      <c r="F200" s="37" t="s">
        <v>757</v>
      </c>
      <c r="G200" s="47">
        <f>IF(Table1[[#This Row],[RESPONSE]]="YES", 1, 0)</f>
        <v>0</v>
      </c>
      <c r="H200" s="69" t="s">
        <v>912</v>
      </c>
    </row>
    <row r="201" spans="1:9">
      <c r="A201" s="80"/>
      <c r="B201" s="76" t="s">
        <v>753</v>
      </c>
      <c r="C201" s="84" t="s">
        <v>699</v>
      </c>
      <c r="D201" s="65"/>
      <c r="E201" s="56"/>
      <c r="F201" s="37" t="s">
        <v>757</v>
      </c>
      <c r="G201" s="47">
        <f>IF(Table1[[#This Row],[RESPONSE]]="YES", 1, 0)</f>
        <v>0</v>
      </c>
      <c r="H201" s="69" t="s">
        <v>913</v>
      </c>
    </row>
    <row r="202" spans="1:9">
      <c r="A202" s="80"/>
      <c r="B202" s="76" t="s">
        <v>753</v>
      </c>
      <c r="C202" s="84" t="s">
        <v>700</v>
      </c>
      <c r="D202" s="65"/>
      <c r="E202" s="56"/>
      <c r="F202" s="37" t="s">
        <v>757</v>
      </c>
      <c r="G202" s="47">
        <f>IF(Table1[[#This Row],[RESPONSE]]="YES", 1, 0)</f>
        <v>0</v>
      </c>
      <c r="H202" s="69" t="s">
        <v>914</v>
      </c>
    </row>
    <row r="203" spans="1:9">
      <c r="A203" s="80"/>
      <c r="B203" s="76" t="s">
        <v>753</v>
      </c>
      <c r="C203" s="84" t="s">
        <v>701</v>
      </c>
      <c r="D203" s="65"/>
      <c r="E203" s="56"/>
      <c r="F203" s="37" t="s">
        <v>757</v>
      </c>
      <c r="G203" s="47">
        <f>IF(Table1[[#This Row],[RESPONSE]]="YES", 0, 0)</f>
        <v>0</v>
      </c>
      <c r="H203" s="69" t="s">
        <v>915</v>
      </c>
    </row>
    <row r="204" spans="1:9">
      <c r="A204" s="79">
        <v>67</v>
      </c>
      <c r="B204" s="76" t="s">
        <v>753</v>
      </c>
      <c r="C204" s="78" t="s">
        <v>92</v>
      </c>
      <c r="D204" s="64"/>
      <c r="E204" s="56"/>
      <c r="F204" s="37" t="s">
        <v>757</v>
      </c>
      <c r="G204" s="47">
        <f>IF(Table1[[#This Row],[RESPONSE]]="YES", 2, 0)</f>
        <v>0</v>
      </c>
      <c r="H204" s="69" t="s">
        <v>918</v>
      </c>
    </row>
    <row r="205" spans="1:9">
      <c r="A205" s="79">
        <v>68</v>
      </c>
      <c r="B205" s="76" t="s">
        <v>753</v>
      </c>
      <c r="C205" s="78" t="s">
        <v>782</v>
      </c>
      <c r="D205" s="64"/>
      <c r="E205" s="56"/>
      <c r="F205" s="37" t="s">
        <v>757</v>
      </c>
      <c r="G205" s="47">
        <f>IF(Table1[[#This Row],[RESPONSE]]="YES", 2, 0)</f>
        <v>0</v>
      </c>
      <c r="H205" s="69" t="s">
        <v>1069</v>
      </c>
    </row>
    <row r="206" spans="1:9" ht="30">
      <c r="A206" s="79">
        <v>69</v>
      </c>
      <c r="B206" s="76" t="s">
        <v>753</v>
      </c>
      <c r="C206" s="79" t="s">
        <v>702</v>
      </c>
      <c r="D206" s="108"/>
      <c r="E206" s="99"/>
      <c r="F206" s="99"/>
      <c r="G206" s="49"/>
      <c r="H206" s="69" t="s">
        <v>922</v>
      </c>
    </row>
    <row r="207" spans="1:9">
      <c r="A207" s="80"/>
      <c r="B207" s="76" t="s">
        <v>753</v>
      </c>
      <c r="C207" s="84" t="s">
        <v>703</v>
      </c>
      <c r="D207" s="64"/>
      <c r="E207" s="56"/>
      <c r="F207" s="37" t="s">
        <v>757</v>
      </c>
      <c r="G207" s="47">
        <f>IF(Table1[[#This Row],[RESPONSE]]="YES", 1, 0)</f>
        <v>0</v>
      </c>
      <c r="H207" s="69" t="s">
        <v>919</v>
      </c>
    </row>
    <row r="208" spans="1:9">
      <c r="A208" s="80"/>
      <c r="B208" s="76" t="s">
        <v>753</v>
      </c>
      <c r="C208" s="84" t="s">
        <v>704</v>
      </c>
      <c r="D208" s="64"/>
      <c r="E208" s="56"/>
      <c r="F208" s="37" t="s">
        <v>757</v>
      </c>
      <c r="G208" s="47">
        <f>IF(Table1[[#This Row],[RESPONSE]]="YES", 1, 0)</f>
        <v>0</v>
      </c>
      <c r="H208" s="69" t="s">
        <v>920</v>
      </c>
    </row>
    <row r="209" spans="1:8" ht="30">
      <c r="A209" s="80"/>
      <c r="B209" s="76" t="s">
        <v>753</v>
      </c>
      <c r="C209" s="84" t="s">
        <v>705</v>
      </c>
      <c r="D209" s="64"/>
      <c r="E209" s="56"/>
      <c r="F209" s="37" t="s">
        <v>757</v>
      </c>
      <c r="G209" s="47">
        <f>IF(Table1[[#This Row],[RESPONSE]]="YES", 1, 0)</f>
        <v>0</v>
      </c>
      <c r="H209" s="69" t="s">
        <v>921</v>
      </c>
    </row>
    <row r="210" spans="1:8">
      <c r="A210" s="80"/>
      <c r="B210" s="76" t="s">
        <v>753</v>
      </c>
      <c r="C210" s="84" t="s">
        <v>655</v>
      </c>
      <c r="D210" s="64"/>
      <c r="E210" s="56"/>
      <c r="F210" s="37" t="s">
        <v>757</v>
      </c>
      <c r="G210" s="47">
        <f>IF(Table1[[#This Row],[RESPONSE]]="YES", 0, 0)</f>
        <v>0</v>
      </c>
      <c r="H210" s="69" t="s">
        <v>980</v>
      </c>
    </row>
    <row r="211" spans="1:8">
      <c r="A211" s="79">
        <v>70</v>
      </c>
      <c r="B211" s="76" t="s">
        <v>753</v>
      </c>
      <c r="C211" s="93" t="s">
        <v>533</v>
      </c>
      <c r="D211" s="108"/>
      <c r="E211" s="99"/>
      <c r="F211" s="99"/>
      <c r="G211" s="49"/>
      <c r="H211" s="69" t="s">
        <v>926</v>
      </c>
    </row>
    <row r="212" spans="1:8">
      <c r="A212" s="80"/>
      <c r="B212" s="76" t="s">
        <v>753</v>
      </c>
      <c r="C212" s="84" t="s">
        <v>706</v>
      </c>
      <c r="D212" s="64"/>
      <c r="E212" s="56"/>
      <c r="F212" s="37" t="s">
        <v>757</v>
      </c>
      <c r="G212" s="47">
        <f>IF(Table1[[#This Row],[RESPONSE]]="YES", 1, 0)</f>
        <v>0</v>
      </c>
      <c r="H212" s="69" t="s">
        <v>923</v>
      </c>
    </row>
    <row r="213" spans="1:8">
      <c r="A213" s="80"/>
      <c r="B213" s="76" t="s">
        <v>753</v>
      </c>
      <c r="C213" s="84" t="s">
        <v>707</v>
      </c>
      <c r="D213" s="64"/>
      <c r="E213" s="56"/>
      <c r="F213" s="37" t="s">
        <v>757</v>
      </c>
      <c r="G213" s="47">
        <f>IF(Table1[[#This Row],[RESPONSE]]="YES", 1, 0)</f>
        <v>0</v>
      </c>
      <c r="H213" s="69" t="s">
        <v>924</v>
      </c>
    </row>
    <row r="214" spans="1:8">
      <c r="A214" s="80"/>
      <c r="B214" s="76" t="s">
        <v>753</v>
      </c>
      <c r="C214" s="84" t="s">
        <v>708</v>
      </c>
      <c r="D214" s="64"/>
      <c r="E214" s="56"/>
      <c r="F214" s="37" t="s">
        <v>757</v>
      </c>
      <c r="G214" s="47">
        <f>IF(Table1[[#This Row],[RESPONSE]]="YES", 1, 0)</f>
        <v>0</v>
      </c>
      <c r="H214" s="69" t="s">
        <v>925</v>
      </c>
    </row>
    <row r="215" spans="1:8">
      <c r="A215" s="80"/>
      <c r="B215" s="76" t="s">
        <v>753</v>
      </c>
      <c r="C215" s="84" t="s">
        <v>655</v>
      </c>
      <c r="D215" s="64"/>
      <c r="E215" s="56"/>
      <c r="F215" s="37" t="s">
        <v>757</v>
      </c>
      <c r="G215" s="47">
        <f>IF(Table1[[#This Row],[RESPONSE]]="YES", 0, 0)</f>
        <v>0</v>
      </c>
      <c r="H215" s="69" t="s">
        <v>980</v>
      </c>
    </row>
    <row r="216" spans="1:8" ht="18.75">
      <c r="A216" s="72"/>
      <c r="B216" s="73">
        <v>10</v>
      </c>
      <c r="C216" s="74" t="s">
        <v>754</v>
      </c>
      <c r="D216" s="103"/>
      <c r="E216" s="104"/>
      <c r="F216" s="41"/>
      <c r="G216" s="46"/>
      <c r="H216" s="69" t="s">
        <v>927</v>
      </c>
    </row>
    <row r="217" spans="1:8" ht="45">
      <c r="A217" s="79">
        <v>71</v>
      </c>
      <c r="B217" s="76" t="s">
        <v>754</v>
      </c>
      <c r="C217" s="78" t="s">
        <v>308</v>
      </c>
      <c r="D217" s="64"/>
      <c r="E217" s="56"/>
      <c r="F217" s="37" t="s">
        <v>757</v>
      </c>
      <c r="G217" s="47">
        <f>IF(Table1[[#This Row],[RESPONSE]]="YES", 2, 0)</f>
        <v>0</v>
      </c>
      <c r="H217" s="69" t="s">
        <v>1070</v>
      </c>
    </row>
    <row r="218" spans="1:8" ht="18.75">
      <c r="A218" s="72"/>
      <c r="B218" s="73">
        <v>11</v>
      </c>
      <c r="C218" s="74" t="s">
        <v>755</v>
      </c>
      <c r="D218" s="103"/>
      <c r="E218" s="104"/>
      <c r="F218" s="41"/>
      <c r="G218" s="46"/>
      <c r="H218" s="69" t="s">
        <v>928</v>
      </c>
    </row>
    <row r="219" spans="1:8" ht="90">
      <c r="A219" s="79">
        <v>72</v>
      </c>
      <c r="B219" s="76" t="s">
        <v>755</v>
      </c>
      <c r="C219" s="78" t="s">
        <v>785</v>
      </c>
      <c r="D219" s="64"/>
      <c r="E219" s="55"/>
      <c r="F219" s="37" t="s">
        <v>757</v>
      </c>
      <c r="G219" s="47">
        <f>IF(Table1[[#This Row],[RESPONSE]]=1, 1, IF(Table1[[#This Row],[RESPONSE]]=2, 2, 0))</f>
        <v>0</v>
      </c>
      <c r="H219" s="69" t="s">
        <v>1071</v>
      </c>
    </row>
    <row r="220" spans="1:8" s="31" customFormat="1">
      <c r="A220" s="86">
        <v>73</v>
      </c>
      <c r="B220" s="87" t="s">
        <v>755</v>
      </c>
      <c r="C220" s="86" t="s">
        <v>342</v>
      </c>
      <c r="D220" s="63"/>
      <c r="E220" s="40"/>
      <c r="F220" s="37" t="s">
        <v>758</v>
      </c>
      <c r="G220" s="51">
        <f>IF($D$219=3, IF(Table1[[#This Row],[RESPONSE]]="YES", 0,0),(IF(OR($D$219=1,$D$219=2), IF(Table1[[#This Row],[RESPONSE]]="YES", 2,0),0)))</f>
        <v>0</v>
      </c>
      <c r="H220" s="70" t="s">
        <v>1072</v>
      </c>
    </row>
    <row r="221" spans="1:8">
      <c r="A221" s="94">
        <v>74</v>
      </c>
      <c r="B221" s="76" t="s">
        <v>755</v>
      </c>
      <c r="C221" s="93" t="s">
        <v>709</v>
      </c>
      <c r="D221" s="106"/>
      <c r="E221" s="99"/>
      <c r="F221" s="99"/>
      <c r="G221" s="49"/>
      <c r="H221" s="69" t="s">
        <v>931</v>
      </c>
    </row>
    <row r="222" spans="1:8">
      <c r="A222" s="80">
        <v>74</v>
      </c>
      <c r="B222" s="76" t="s">
        <v>755</v>
      </c>
      <c r="C222" s="84" t="s">
        <v>710</v>
      </c>
      <c r="D222" s="64"/>
      <c r="E222" s="56"/>
      <c r="F222" s="44" t="s">
        <v>757</v>
      </c>
      <c r="G222" s="47">
        <f>IF(Table1[[#This Row],[RESPONSE]]="YES", 1, 0)</f>
        <v>0</v>
      </c>
      <c r="H222" s="69" t="s">
        <v>929</v>
      </c>
    </row>
    <row r="223" spans="1:8">
      <c r="A223" s="80"/>
      <c r="B223" s="76" t="s">
        <v>755</v>
      </c>
      <c r="C223" s="84" t="s">
        <v>711</v>
      </c>
      <c r="D223" s="64"/>
      <c r="E223" s="56"/>
      <c r="F223" s="37" t="s">
        <v>757</v>
      </c>
      <c r="G223" s="47">
        <f>IF(Table1[[#This Row],[RESPONSE]]="YES", 1, 0)</f>
        <v>0</v>
      </c>
      <c r="H223" s="69" t="s">
        <v>930</v>
      </c>
    </row>
    <row r="224" spans="1:8">
      <c r="A224" s="80"/>
      <c r="B224" s="76" t="s">
        <v>755</v>
      </c>
      <c r="C224" s="84" t="s">
        <v>712</v>
      </c>
      <c r="D224" s="64"/>
      <c r="E224" s="56"/>
      <c r="F224" s="37" t="s">
        <v>757</v>
      </c>
      <c r="G224" s="47">
        <f>IF(Table1[[#This Row],[RESPONSE]]="YES", 1, 0)</f>
        <v>0</v>
      </c>
      <c r="H224" s="69" t="s">
        <v>992</v>
      </c>
    </row>
    <row r="225" spans="1:8">
      <c r="A225" s="80"/>
      <c r="B225" s="76" t="s">
        <v>755</v>
      </c>
      <c r="C225" s="84" t="s">
        <v>713</v>
      </c>
      <c r="D225" s="64"/>
      <c r="E225" s="56"/>
      <c r="F225" s="37" t="s">
        <v>757</v>
      </c>
      <c r="G225" s="47">
        <f>IF(Table1[[#This Row],[RESPONSE]]="YES", 1, 0)</f>
        <v>0</v>
      </c>
      <c r="H225" s="69" t="s">
        <v>1073</v>
      </c>
    </row>
    <row r="226" spans="1:8">
      <c r="A226" s="80"/>
      <c r="B226" s="76" t="s">
        <v>755</v>
      </c>
      <c r="C226" s="84" t="s">
        <v>687</v>
      </c>
      <c r="D226" s="64"/>
      <c r="E226" s="56"/>
      <c r="F226" s="37" t="s">
        <v>757</v>
      </c>
      <c r="G226" s="47">
        <f>IF(Table1[[#This Row],[RESPONSE]]="YES", 0, 0)</f>
        <v>0</v>
      </c>
      <c r="H226" s="69" t="s">
        <v>903</v>
      </c>
    </row>
    <row r="227" spans="1:8" ht="45">
      <c r="A227" s="86">
        <v>75</v>
      </c>
      <c r="B227" s="76" t="s">
        <v>755</v>
      </c>
      <c r="C227" s="79" t="s">
        <v>783</v>
      </c>
      <c r="D227" s="108"/>
      <c r="E227" s="99"/>
      <c r="F227" s="99"/>
      <c r="G227" s="49"/>
      <c r="H227" s="69" t="s">
        <v>932</v>
      </c>
    </row>
    <row r="228" spans="1:8">
      <c r="A228" s="80"/>
      <c r="B228" s="76" t="s">
        <v>755</v>
      </c>
      <c r="C228" s="92" t="s">
        <v>800</v>
      </c>
      <c r="D228" s="64"/>
      <c r="E228" s="55"/>
      <c r="F228" s="37" t="s">
        <v>757</v>
      </c>
      <c r="G228" s="47">
        <f>IF(Table1[[#This Row],[RESPONSE]]="YES", 0, 0)</f>
        <v>0</v>
      </c>
      <c r="H228" s="69" t="s">
        <v>1074</v>
      </c>
    </row>
    <row r="229" spans="1:8">
      <c r="A229" s="80"/>
      <c r="B229" s="76" t="s">
        <v>755</v>
      </c>
      <c r="C229" s="84" t="s">
        <v>797</v>
      </c>
      <c r="D229" s="64"/>
      <c r="E229" s="56"/>
      <c r="F229" s="37" t="s">
        <v>757</v>
      </c>
      <c r="G229" s="47">
        <f>IF(Table1[[#This Row],[RESPONSE]]="YES", 1, 0)</f>
        <v>0</v>
      </c>
      <c r="H229" s="69" t="s">
        <v>993</v>
      </c>
    </row>
    <row r="230" spans="1:8">
      <c r="A230" s="80"/>
      <c r="B230" s="76" t="s">
        <v>755</v>
      </c>
      <c r="C230" s="84" t="s">
        <v>798</v>
      </c>
      <c r="D230" s="64"/>
      <c r="E230" s="56"/>
      <c r="F230" s="37" t="s">
        <v>757</v>
      </c>
      <c r="G230" s="47">
        <f>IF(Table1[[#This Row],[RESPONSE]]="YES", 1, 0)</f>
        <v>0</v>
      </c>
      <c r="H230" s="69" t="s">
        <v>1075</v>
      </c>
    </row>
    <row r="231" spans="1:8">
      <c r="A231" s="80"/>
      <c r="B231" s="76" t="s">
        <v>755</v>
      </c>
      <c r="C231" s="84" t="s">
        <v>799</v>
      </c>
      <c r="D231" s="64"/>
      <c r="E231" s="56"/>
      <c r="F231" s="37" t="s">
        <v>757</v>
      </c>
      <c r="G231" s="47">
        <f>IF(Table1[[#This Row],[RESPONSE]]="YES", 1, 0)</f>
        <v>0</v>
      </c>
      <c r="H231" s="69" t="s">
        <v>1076</v>
      </c>
    </row>
    <row r="232" spans="1:8" ht="90">
      <c r="A232" s="86">
        <v>76</v>
      </c>
      <c r="B232" s="76" t="s">
        <v>755</v>
      </c>
      <c r="C232" s="93" t="s">
        <v>794</v>
      </c>
      <c r="D232" s="62"/>
      <c r="E232" s="42"/>
      <c r="F232" s="37" t="s">
        <v>758</v>
      </c>
      <c r="G232" s="48">
        <f>IF(Table1[[#This Row],[RESPONSE]]=1, 1, IF(Table1[[#This Row],[RESPONSE]]=2, 2, 0))</f>
        <v>0</v>
      </c>
      <c r="H232" s="69" t="s">
        <v>994</v>
      </c>
    </row>
    <row r="233" spans="1:8" ht="30">
      <c r="A233" s="95">
        <v>77</v>
      </c>
      <c r="B233" s="76" t="s">
        <v>755</v>
      </c>
      <c r="C233" s="83" t="s">
        <v>332</v>
      </c>
      <c r="D233" s="64"/>
      <c r="E233" s="56"/>
      <c r="F233" s="37" t="s">
        <v>757</v>
      </c>
      <c r="G233" s="47">
        <f>IF(Table1[[#This Row],[RESPONSE]]="YES", 2, 0)</f>
        <v>0</v>
      </c>
      <c r="H233" s="69" t="s">
        <v>1077</v>
      </c>
    </row>
    <row r="234" spans="1:8" ht="18.75">
      <c r="A234" s="72"/>
      <c r="B234" s="73">
        <v>12</v>
      </c>
      <c r="C234" s="74" t="s">
        <v>756</v>
      </c>
      <c r="D234" s="107"/>
      <c r="E234" s="104"/>
      <c r="F234" s="41"/>
      <c r="G234" s="46"/>
      <c r="H234" s="69" t="s">
        <v>933</v>
      </c>
    </row>
    <row r="235" spans="1:8" ht="90">
      <c r="A235" s="86">
        <v>78</v>
      </c>
      <c r="B235" s="76" t="s">
        <v>756</v>
      </c>
      <c r="C235" s="79" t="s">
        <v>795</v>
      </c>
      <c r="D235" s="59"/>
      <c r="E235" s="42"/>
      <c r="F235" s="37" t="s">
        <v>758</v>
      </c>
      <c r="G235" s="48">
        <f>IF(Table1[[#This Row],[RESPONSE]]=1, 0, IF(Table1[[#This Row],[RESPONSE]]=2, 2, 0))</f>
        <v>0</v>
      </c>
      <c r="H235" s="69" t="s">
        <v>934</v>
      </c>
    </row>
    <row r="236" spans="1:8" ht="60">
      <c r="A236" s="79">
        <v>79</v>
      </c>
      <c r="B236" s="76" t="s">
        <v>756</v>
      </c>
      <c r="C236" s="78" t="s">
        <v>796</v>
      </c>
      <c r="D236" s="64"/>
      <c r="E236" s="55"/>
      <c r="F236" s="37" t="s">
        <v>757</v>
      </c>
      <c r="G236" s="47">
        <f>IF(Table1[[#This Row],[RESPONSE]]=1, 1, IF(Table1[[#This Row],[RESPONSE]]=3, 2, 0))</f>
        <v>0</v>
      </c>
      <c r="H236" s="69" t="s">
        <v>1078</v>
      </c>
    </row>
    <row r="237" spans="1:8" ht="30">
      <c r="A237" s="79">
        <v>80</v>
      </c>
      <c r="B237" s="76" t="s">
        <v>756</v>
      </c>
      <c r="C237" s="78" t="s">
        <v>714</v>
      </c>
      <c r="D237" s="64"/>
      <c r="E237" s="56"/>
      <c r="F237" s="37" t="s">
        <v>757</v>
      </c>
      <c r="G237" s="47">
        <f>IF(Table1[[#This Row],[RESPONSE]]="YES", 2, 0)</f>
        <v>0</v>
      </c>
      <c r="H237" s="69" t="s">
        <v>935</v>
      </c>
    </row>
    <row r="238" spans="1:8" ht="18.75">
      <c r="A238" s="72"/>
      <c r="B238" s="73">
        <v>13</v>
      </c>
      <c r="C238" s="74" t="s">
        <v>760</v>
      </c>
      <c r="D238" s="107"/>
      <c r="E238" s="104"/>
      <c r="F238" s="41"/>
      <c r="G238" s="46"/>
      <c r="H238" s="69" t="s">
        <v>940</v>
      </c>
    </row>
    <row r="239" spans="1:8">
      <c r="A239" s="79">
        <v>81</v>
      </c>
      <c r="B239" s="76" t="s">
        <v>760</v>
      </c>
      <c r="C239" s="79" t="s">
        <v>715</v>
      </c>
      <c r="D239" s="106"/>
      <c r="E239" s="99"/>
      <c r="F239" s="99"/>
      <c r="G239" s="49"/>
      <c r="H239" s="69" t="s">
        <v>941</v>
      </c>
    </row>
    <row r="240" spans="1:8">
      <c r="A240" s="80"/>
      <c r="B240" s="87" t="s">
        <v>760</v>
      </c>
      <c r="C240" s="84" t="s">
        <v>721</v>
      </c>
      <c r="D240" s="64"/>
      <c r="E240" s="56"/>
      <c r="F240" s="37" t="s">
        <v>757</v>
      </c>
      <c r="G240" s="47">
        <f>IF(Table1[[#This Row],[RESPONSE]]="YES", 1, 0)</f>
        <v>0</v>
      </c>
      <c r="H240" s="69" t="s">
        <v>936</v>
      </c>
    </row>
    <row r="241" spans="1:8">
      <c r="A241" s="80"/>
      <c r="B241" s="87" t="s">
        <v>760</v>
      </c>
      <c r="C241" s="84" t="s">
        <v>720</v>
      </c>
      <c r="D241" s="64"/>
      <c r="E241" s="56"/>
      <c r="F241" s="37" t="s">
        <v>757</v>
      </c>
      <c r="G241" s="47">
        <f>IF(Table1[[#This Row],[RESPONSE]]="YES", 1, 0)</f>
        <v>0</v>
      </c>
      <c r="H241" s="69" t="s">
        <v>937</v>
      </c>
    </row>
    <row r="242" spans="1:8">
      <c r="A242" s="80"/>
      <c r="B242" s="87" t="s">
        <v>760</v>
      </c>
      <c r="C242" s="84" t="s">
        <v>716</v>
      </c>
      <c r="D242" s="64"/>
      <c r="E242" s="56"/>
      <c r="F242" s="37" t="s">
        <v>757</v>
      </c>
      <c r="G242" s="47">
        <f>IF(Table1[[#This Row],[RESPONSE]]="YES", 1, 0)</f>
        <v>0</v>
      </c>
      <c r="H242" s="69" t="s">
        <v>1028</v>
      </c>
    </row>
    <row r="243" spans="1:8">
      <c r="A243" s="80"/>
      <c r="B243" s="87" t="s">
        <v>760</v>
      </c>
      <c r="C243" s="84" t="s">
        <v>717</v>
      </c>
      <c r="D243" s="64"/>
      <c r="E243" s="56"/>
      <c r="F243" s="37" t="s">
        <v>757</v>
      </c>
      <c r="G243" s="47">
        <f>IF(Table1[[#This Row],[RESPONSE]]="YES", 1, 0)</f>
        <v>0</v>
      </c>
      <c r="H243" s="69" t="s">
        <v>938</v>
      </c>
    </row>
    <row r="244" spans="1:8">
      <c r="A244" s="80"/>
      <c r="B244" s="87" t="s">
        <v>760</v>
      </c>
      <c r="C244" s="84" t="s">
        <v>718</v>
      </c>
      <c r="D244" s="64"/>
      <c r="E244" s="56"/>
      <c r="F244" s="37" t="s">
        <v>757</v>
      </c>
      <c r="G244" s="47">
        <f>IF(Table1[[#This Row],[RESPONSE]]="YES", 1, 0)</f>
        <v>0</v>
      </c>
      <c r="H244" s="69" t="s">
        <v>1079</v>
      </c>
    </row>
    <row r="245" spans="1:8">
      <c r="A245" s="80"/>
      <c r="B245" s="87" t="s">
        <v>760</v>
      </c>
      <c r="C245" s="84" t="s">
        <v>719</v>
      </c>
      <c r="D245" s="64"/>
      <c r="E245" s="56"/>
      <c r="F245" s="37" t="s">
        <v>757</v>
      </c>
      <c r="G245" s="47">
        <f>IF(Table1[[#This Row],[RESPONSE]]="YES", 1, 0)</f>
        <v>0</v>
      </c>
      <c r="H245" s="69" t="s">
        <v>939</v>
      </c>
    </row>
    <row r="246" spans="1:8">
      <c r="A246" s="80"/>
      <c r="B246" s="87" t="s">
        <v>760</v>
      </c>
      <c r="C246" s="84" t="s">
        <v>624</v>
      </c>
      <c r="D246" s="64"/>
      <c r="E246" s="56"/>
      <c r="F246" s="37" t="s">
        <v>757</v>
      </c>
      <c r="G246" s="47">
        <f>IF(Table1[[#This Row],[RESPONSE]]="YES", 0, 0)</f>
        <v>0</v>
      </c>
      <c r="H246" s="69" t="s">
        <v>995</v>
      </c>
    </row>
    <row r="247" spans="1:8">
      <c r="A247" s="96">
        <v>82</v>
      </c>
      <c r="B247" s="87" t="s">
        <v>760</v>
      </c>
      <c r="C247" s="96" t="s">
        <v>548</v>
      </c>
      <c r="D247" s="108"/>
      <c r="E247" s="99"/>
      <c r="F247" s="99"/>
      <c r="G247" s="49"/>
      <c r="H247" s="69" t="s">
        <v>951</v>
      </c>
    </row>
    <row r="248" spans="1:8">
      <c r="A248" s="97"/>
      <c r="B248" s="87" t="s">
        <v>760</v>
      </c>
      <c r="C248" s="98" t="s">
        <v>722</v>
      </c>
      <c r="D248" s="64"/>
      <c r="E248" s="58"/>
      <c r="F248" s="37" t="s">
        <v>757</v>
      </c>
      <c r="G248" s="47">
        <f>IF(Table1[[#This Row],[RESPONSE]]="YES", 1, 0)</f>
        <v>0</v>
      </c>
      <c r="H248" s="69" t="s">
        <v>942</v>
      </c>
    </row>
    <row r="249" spans="1:8">
      <c r="A249" s="97"/>
      <c r="B249" s="87" t="s">
        <v>760</v>
      </c>
      <c r="C249" s="98" t="s">
        <v>723</v>
      </c>
      <c r="D249" s="64"/>
      <c r="E249" s="58"/>
      <c r="F249" s="37" t="s">
        <v>757</v>
      </c>
      <c r="G249" s="47">
        <f>IF(Table1[[#This Row],[RESPONSE]]="YES", 1, 0)</f>
        <v>0</v>
      </c>
      <c r="H249" s="69" t="s">
        <v>943</v>
      </c>
    </row>
    <row r="250" spans="1:8">
      <c r="A250" s="97"/>
      <c r="B250" s="87" t="s">
        <v>760</v>
      </c>
      <c r="C250" s="98" t="s">
        <v>724</v>
      </c>
      <c r="D250" s="64"/>
      <c r="E250" s="58"/>
      <c r="F250" s="37" t="s">
        <v>757</v>
      </c>
      <c r="G250" s="47">
        <f>IF(Table1[[#This Row],[RESPONSE]]="YES", 1, 0)</f>
        <v>0</v>
      </c>
      <c r="H250" s="69" t="s">
        <v>944</v>
      </c>
    </row>
    <row r="251" spans="1:8">
      <c r="A251" s="97"/>
      <c r="B251" s="87" t="s">
        <v>760</v>
      </c>
      <c r="C251" s="98" t="s">
        <v>725</v>
      </c>
      <c r="D251" s="64"/>
      <c r="E251" s="58"/>
      <c r="F251" s="37" t="s">
        <v>757</v>
      </c>
      <c r="G251" s="47">
        <f>IF(Table1[[#This Row],[RESPONSE]]="YES", 1, 0)</f>
        <v>0</v>
      </c>
      <c r="H251" s="69" t="s">
        <v>945</v>
      </c>
    </row>
    <row r="252" spans="1:8">
      <c r="A252" s="97"/>
      <c r="B252" s="87" t="s">
        <v>760</v>
      </c>
      <c r="C252" s="98" t="s">
        <v>726</v>
      </c>
      <c r="D252" s="64"/>
      <c r="E252" s="58"/>
      <c r="F252" s="37" t="s">
        <v>757</v>
      </c>
      <c r="G252" s="47">
        <f>IF(Table1[[#This Row],[RESPONSE]]="YES", 1, 0)</f>
        <v>0</v>
      </c>
      <c r="H252" s="69" t="s">
        <v>996</v>
      </c>
    </row>
    <row r="253" spans="1:8">
      <c r="A253" s="97"/>
      <c r="B253" s="87" t="s">
        <v>760</v>
      </c>
      <c r="C253" s="98" t="s">
        <v>727</v>
      </c>
      <c r="D253" s="64"/>
      <c r="E253" s="58"/>
      <c r="F253" s="37" t="s">
        <v>757</v>
      </c>
      <c r="G253" s="47">
        <f>IF(Table1[[#This Row],[RESPONSE]]="YES", 1, 0)</f>
        <v>0</v>
      </c>
      <c r="H253" s="69" t="s">
        <v>999</v>
      </c>
    </row>
    <row r="254" spans="1:8">
      <c r="A254" s="97"/>
      <c r="B254" s="87" t="s">
        <v>760</v>
      </c>
      <c r="C254" s="98" t="s">
        <v>728</v>
      </c>
      <c r="D254" s="64"/>
      <c r="E254" s="58"/>
      <c r="F254" s="37" t="s">
        <v>757</v>
      </c>
      <c r="G254" s="47">
        <f>IF(Table1[[#This Row],[RESPONSE]]="YES", 1, 0)</f>
        <v>0</v>
      </c>
      <c r="H254" s="69" t="s">
        <v>1000</v>
      </c>
    </row>
    <row r="255" spans="1:8">
      <c r="A255" s="97"/>
      <c r="B255" s="87" t="s">
        <v>760</v>
      </c>
      <c r="C255" s="98" t="s">
        <v>729</v>
      </c>
      <c r="D255" s="64"/>
      <c r="E255" s="58"/>
      <c r="F255" s="37" t="s">
        <v>757</v>
      </c>
      <c r="G255" s="47">
        <f>IF(Table1[[#This Row],[RESPONSE]]="YES", 1, 0)</f>
        <v>0</v>
      </c>
      <c r="H255" s="69" t="s">
        <v>998</v>
      </c>
    </row>
    <row r="256" spans="1:8">
      <c r="A256" s="97"/>
      <c r="B256" s="87" t="s">
        <v>760</v>
      </c>
      <c r="C256" s="98" t="s">
        <v>730</v>
      </c>
      <c r="D256" s="64"/>
      <c r="E256" s="58"/>
      <c r="F256" s="37" t="s">
        <v>757</v>
      </c>
      <c r="G256" s="47">
        <f>IF(Table1[[#This Row],[RESPONSE]]="YES", 1, 0)</f>
        <v>0</v>
      </c>
      <c r="H256" s="69" t="s">
        <v>952</v>
      </c>
    </row>
    <row r="257" spans="1:9">
      <c r="A257" s="97"/>
      <c r="B257" s="87" t="s">
        <v>760</v>
      </c>
      <c r="C257" s="98" t="s">
        <v>731</v>
      </c>
      <c r="D257" s="64"/>
      <c r="E257" s="58"/>
      <c r="F257" s="37" t="s">
        <v>757</v>
      </c>
      <c r="G257" s="47">
        <f>IF(Table1[[#This Row],[RESPONSE]]="YES", 1, 0)</f>
        <v>0</v>
      </c>
      <c r="H257" s="69" t="s">
        <v>997</v>
      </c>
    </row>
    <row r="258" spans="1:9">
      <c r="A258" s="97"/>
      <c r="B258" s="87" t="s">
        <v>760</v>
      </c>
      <c r="C258" s="98" t="s">
        <v>732</v>
      </c>
      <c r="D258" s="64"/>
      <c r="E258" s="58"/>
      <c r="F258" s="37" t="s">
        <v>757</v>
      </c>
      <c r="G258" s="47">
        <f>IF(Table1[[#This Row],[RESPONSE]]="YES", 1, 0)</f>
        <v>0</v>
      </c>
      <c r="H258" s="69" t="s">
        <v>946</v>
      </c>
    </row>
    <row r="259" spans="1:9">
      <c r="A259" s="97"/>
      <c r="B259" s="87" t="s">
        <v>760</v>
      </c>
      <c r="C259" s="98" t="s">
        <v>733</v>
      </c>
      <c r="D259" s="64"/>
      <c r="E259" s="58"/>
      <c r="F259" s="37" t="s">
        <v>757</v>
      </c>
      <c r="G259" s="47">
        <f>IF(Table1[[#This Row],[RESPONSE]]="YES", 1, 0)</f>
        <v>0</v>
      </c>
      <c r="H259" s="69" t="s">
        <v>947</v>
      </c>
    </row>
    <row r="260" spans="1:9">
      <c r="A260" s="97"/>
      <c r="B260" s="87" t="s">
        <v>760</v>
      </c>
      <c r="C260" s="98" t="s">
        <v>734</v>
      </c>
      <c r="D260" s="64"/>
      <c r="E260" s="58"/>
      <c r="F260" s="37" t="s">
        <v>757</v>
      </c>
      <c r="G260" s="47">
        <f>IF(Table1[[#This Row],[RESPONSE]]="YES", 1, 0)</f>
        <v>0</v>
      </c>
      <c r="H260" s="69" t="s">
        <v>948</v>
      </c>
    </row>
    <row r="261" spans="1:9">
      <c r="A261" s="97"/>
      <c r="B261" s="87" t="s">
        <v>760</v>
      </c>
      <c r="C261" s="98" t="s">
        <v>735</v>
      </c>
      <c r="D261" s="64"/>
      <c r="E261" s="58"/>
      <c r="F261" s="37" t="s">
        <v>757</v>
      </c>
      <c r="G261" s="47">
        <f>IF(Table1[[#This Row],[RESPONSE]]="YES", 1, 0)</f>
        <v>0</v>
      </c>
      <c r="H261" s="69" t="s">
        <v>949</v>
      </c>
    </row>
    <row r="262" spans="1:9">
      <c r="A262" s="97"/>
      <c r="B262" s="87" t="s">
        <v>760</v>
      </c>
      <c r="C262" s="98" t="s">
        <v>736</v>
      </c>
      <c r="D262" s="64"/>
      <c r="E262" s="58"/>
      <c r="F262" s="37" t="s">
        <v>757</v>
      </c>
      <c r="G262" s="47">
        <f>IF(Table1[[#This Row],[RESPONSE]]="YES", 1, 0)</f>
        <v>0</v>
      </c>
      <c r="H262" s="69" t="s">
        <v>950</v>
      </c>
    </row>
    <row r="263" spans="1:9">
      <c r="A263" s="97"/>
      <c r="B263" s="87" t="s">
        <v>760</v>
      </c>
      <c r="C263" s="98" t="s">
        <v>737</v>
      </c>
      <c r="D263" s="64"/>
      <c r="E263" s="58"/>
      <c r="F263" s="37" t="s">
        <v>757</v>
      </c>
      <c r="G263" s="47">
        <f>IF(Table1[[#This Row],[RESPONSE]]="YES", 0, 0)</f>
        <v>0</v>
      </c>
      <c r="H263" s="69" t="s">
        <v>1001</v>
      </c>
    </row>
    <row r="264" spans="1:9" ht="45">
      <c r="A264" s="79">
        <v>83</v>
      </c>
      <c r="B264" s="87" t="s">
        <v>760</v>
      </c>
      <c r="C264" s="78" t="s">
        <v>738</v>
      </c>
      <c r="D264" s="64"/>
      <c r="E264" s="56"/>
      <c r="F264" s="37" t="s">
        <v>757</v>
      </c>
      <c r="G264" s="47">
        <f>IF(Table1[[#This Row],[RESPONSE]]="YES", 2, 0)</f>
        <v>0</v>
      </c>
      <c r="H264" s="69" t="s">
        <v>1002</v>
      </c>
    </row>
    <row r="265" spans="1:9">
      <c r="A265" s="79">
        <v>84</v>
      </c>
      <c r="B265" s="87" t="s">
        <v>760</v>
      </c>
      <c r="C265" s="79" t="s">
        <v>557</v>
      </c>
      <c r="D265" s="105"/>
      <c r="E265" s="99"/>
      <c r="F265" s="99"/>
      <c r="G265" s="49"/>
      <c r="H265" s="69" t="s">
        <v>953</v>
      </c>
    </row>
    <row r="266" spans="1:9" s="31" customFormat="1">
      <c r="A266" s="86"/>
      <c r="B266" s="87" t="s">
        <v>760</v>
      </c>
      <c r="C266" s="88" t="s">
        <v>739</v>
      </c>
      <c r="D266" s="40"/>
      <c r="E266" s="42"/>
      <c r="F266" s="37" t="s">
        <v>758</v>
      </c>
      <c r="G266" s="51">
        <f>IF($D$264="YES", IF(Table1[[#This Row],[RESPONSE]]="YES", 1,0),(IF($D$264="YES", IF(Table1[[#This Row],[RESPONSE]]="YES", 0,0),0)))</f>
        <v>0</v>
      </c>
      <c r="H266" s="70" t="s">
        <v>1003</v>
      </c>
    </row>
    <row r="267" spans="1:9" s="31" customFormat="1" ht="30">
      <c r="A267" s="86"/>
      <c r="B267" s="87" t="s">
        <v>760</v>
      </c>
      <c r="C267" s="88" t="s">
        <v>740</v>
      </c>
      <c r="D267" s="40"/>
      <c r="E267" s="42"/>
      <c r="F267" s="37" t="s">
        <v>758</v>
      </c>
      <c r="G267" s="51">
        <f>IF($D$264="YES", IF(Table1[[#This Row],[RESPONSE]]="YES", 1,0),(IF($D$264="YES", IF(Table1[[#This Row],[RESPONSE]]="YES", 0,0),0)))</f>
        <v>0</v>
      </c>
      <c r="H267" s="70" t="s">
        <v>1004</v>
      </c>
    </row>
    <row r="268" spans="1:9" s="31" customFormat="1">
      <c r="A268" s="86"/>
      <c r="B268" s="87" t="s">
        <v>760</v>
      </c>
      <c r="C268" s="88" t="s">
        <v>741</v>
      </c>
      <c r="D268" s="40"/>
      <c r="E268" s="42"/>
      <c r="F268" s="37" t="s">
        <v>758</v>
      </c>
      <c r="G268" s="51">
        <f>IF($D$264="YES", IF(Table1[[#This Row],[RESPONSE]]="YES", 1,0),(IF($D$264="YES", IF(Table1[[#This Row],[RESPONSE]]="YES", 0,0),0)))</f>
        <v>0</v>
      </c>
      <c r="H268" s="70" t="s">
        <v>1080</v>
      </c>
    </row>
    <row r="269" spans="1:9" s="31" customFormat="1">
      <c r="A269" s="86"/>
      <c r="B269" s="87" t="s">
        <v>760</v>
      </c>
      <c r="C269" s="88" t="s">
        <v>655</v>
      </c>
      <c r="D269" s="60"/>
      <c r="E269" s="42"/>
      <c r="F269" s="37" t="s">
        <v>758</v>
      </c>
      <c r="G269" s="51">
        <f>IF(AND($D$264="YES",$D$264="YES"),0,0)</f>
        <v>0</v>
      </c>
      <c r="H269" s="70" t="s">
        <v>874</v>
      </c>
      <c r="I269" s="38"/>
    </row>
    <row r="270" spans="1:9" s="31" customFormat="1">
      <c r="A270" s="86">
        <v>85</v>
      </c>
      <c r="B270" s="87" t="s">
        <v>760</v>
      </c>
      <c r="C270" s="90" t="s">
        <v>100</v>
      </c>
      <c r="D270" s="65"/>
      <c r="E270" s="56"/>
      <c r="F270" s="37" t="s">
        <v>757</v>
      </c>
      <c r="G270" s="51">
        <f>IF(AND($D$264="YES",$D$270="YES"),2,0)</f>
        <v>0</v>
      </c>
      <c r="H270" s="70" t="s">
        <v>954</v>
      </c>
    </row>
    <row r="271" spans="1:9" ht="18.75">
      <c r="A271" s="72"/>
      <c r="B271" s="73">
        <v>14</v>
      </c>
      <c r="C271" s="74" t="s">
        <v>761</v>
      </c>
      <c r="D271" s="103"/>
      <c r="E271" s="104"/>
      <c r="F271" s="41"/>
      <c r="G271" s="46"/>
      <c r="H271" s="69" t="s">
        <v>955</v>
      </c>
    </row>
    <row r="272" spans="1:9" ht="45">
      <c r="A272" s="79">
        <v>86</v>
      </c>
      <c r="B272" s="76" t="s">
        <v>761</v>
      </c>
      <c r="C272" s="83" t="s">
        <v>742</v>
      </c>
      <c r="D272" s="64"/>
      <c r="E272" s="55"/>
      <c r="F272" s="37" t="s">
        <v>757</v>
      </c>
      <c r="G272" s="47">
        <f>IF(Table1[[#This Row],[RESPONSE]]="YES", 2, 0)</f>
        <v>0</v>
      </c>
      <c r="H272" s="69" t="s">
        <v>958</v>
      </c>
    </row>
    <row r="273" spans="1:8">
      <c r="A273" s="86">
        <v>87</v>
      </c>
      <c r="B273" s="76" t="s">
        <v>761</v>
      </c>
      <c r="C273" s="83" t="s">
        <v>743</v>
      </c>
      <c r="D273" s="64"/>
      <c r="E273" s="56"/>
      <c r="F273" s="37" t="s">
        <v>757</v>
      </c>
      <c r="G273" s="47">
        <f>IF(Table1[[#This Row],[RESPONSE]]="YES", 2, 0)</f>
        <v>0</v>
      </c>
      <c r="H273" s="69" t="s">
        <v>957</v>
      </c>
    </row>
    <row r="274" spans="1:8" ht="45">
      <c r="A274" s="86">
        <v>88</v>
      </c>
      <c r="B274" s="76" t="s">
        <v>761</v>
      </c>
      <c r="C274" s="83" t="s">
        <v>744</v>
      </c>
      <c r="D274" s="64"/>
      <c r="E274" s="56"/>
      <c r="F274" s="37" t="s">
        <v>757</v>
      </c>
      <c r="G274" s="47">
        <f>IF(Table1[[#This Row],[RESPONSE]]="YES", 2, 0)</f>
        <v>0</v>
      </c>
      <c r="H274" s="69" t="s">
        <v>956</v>
      </c>
    </row>
  </sheetData>
  <sheetProtection algorithmName="SHA-512" hashValue="pbguweSyvSFZiX+FNnyB4B2CnngqNlctBELqyUjR8qJE4B8rNoiVAk+B3hYaIR4DCPrbYqAMcR7yz6LSdUZcbw==" saltValue="wXfNHrgZIjNdhiTwVXCT6g==" spinCount="100000" sheet="1" selectLockedCells="1"/>
  <mergeCells count="25">
    <mergeCell ref="D12:E12"/>
    <mergeCell ref="D13:E13"/>
    <mergeCell ref="C15:E15"/>
    <mergeCell ref="A1:E1"/>
    <mergeCell ref="D4:E4"/>
    <mergeCell ref="D5:E5"/>
    <mergeCell ref="D6:E6"/>
    <mergeCell ref="A6:C6"/>
    <mergeCell ref="A5:C5"/>
    <mergeCell ref="A4:C4"/>
    <mergeCell ref="A2:E2"/>
    <mergeCell ref="D3:E3"/>
    <mergeCell ref="A3:C3"/>
    <mergeCell ref="A14:E14"/>
    <mergeCell ref="A12:C12"/>
    <mergeCell ref="A13:C13"/>
    <mergeCell ref="A10:C10"/>
    <mergeCell ref="A9:C9"/>
    <mergeCell ref="A7:C7"/>
    <mergeCell ref="A11:C11"/>
    <mergeCell ref="D8:E8"/>
    <mergeCell ref="D9:E9"/>
    <mergeCell ref="D11:E11"/>
    <mergeCell ref="D10:E10"/>
    <mergeCell ref="D7:E7"/>
  </mergeCells>
  <phoneticPr fontId="26" type="noConversion"/>
  <conditionalFormatting sqref="D229:D231">
    <cfRule type="expression" dxfId="55" priority="95">
      <formula>#REF!=2</formula>
    </cfRule>
  </conditionalFormatting>
  <conditionalFormatting sqref="D233 D237 D222:D226 D229:D231">
    <cfRule type="expression" dxfId="54" priority="82">
      <formula>$D$203=2</formula>
    </cfRule>
  </conditionalFormatting>
  <conditionalFormatting sqref="D274">
    <cfRule type="expression" dxfId="53" priority="80">
      <formula>$D$203=2</formula>
    </cfRule>
  </conditionalFormatting>
  <conditionalFormatting sqref="D274">
    <cfRule type="expression" dxfId="52" priority="76">
      <formula>$D$265=3</formula>
    </cfRule>
  </conditionalFormatting>
  <conditionalFormatting sqref="D212:D215 D220">
    <cfRule type="expression" dxfId="51" priority="74">
      <formula>$D$161=2</formula>
    </cfRule>
  </conditionalFormatting>
  <conditionalFormatting sqref="D204:D205 D212:D215 D220">
    <cfRule type="expression" dxfId="50" priority="69">
      <formula>$D$188=3</formula>
    </cfRule>
  </conditionalFormatting>
  <conditionalFormatting sqref="D204:D205">
    <cfRule type="expression" dxfId="49" priority="65">
      <formula>$D$161=2</formula>
    </cfRule>
  </conditionalFormatting>
  <conditionalFormatting sqref="D204:D205">
    <cfRule type="expression" dxfId="48" priority="64">
      <formula>$D$161=2</formula>
    </cfRule>
  </conditionalFormatting>
  <conditionalFormatting sqref="D207:D210">
    <cfRule type="expression" dxfId="47" priority="58">
      <formula>$D$161=2</formula>
    </cfRule>
  </conditionalFormatting>
  <conditionalFormatting sqref="D207">
    <cfRule type="expression" dxfId="46" priority="63">
      <formula>$D$161=2</formula>
    </cfRule>
  </conditionalFormatting>
  <conditionalFormatting sqref="D208">
    <cfRule type="expression" dxfId="45" priority="62">
      <formula>$D$161=2</formula>
    </cfRule>
  </conditionalFormatting>
  <conditionalFormatting sqref="D209">
    <cfRule type="expression" dxfId="44" priority="61">
      <formula>$D$161=2</formula>
    </cfRule>
  </conditionalFormatting>
  <conditionalFormatting sqref="D210">
    <cfRule type="expression" dxfId="43" priority="60">
      <formula>$D$161=2</formula>
    </cfRule>
  </conditionalFormatting>
  <conditionalFormatting sqref="D207:D210">
    <cfRule type="expression" dxfId="42" priority="59">
      <formula>$D$188=3</formula>
    </cfRule>
  </conditionalFormatting>
  <conditionalFormatting sqref="D217">
    <cfRule type="expression" dxfId="41" priority="55">
      <formula>$D$161=2</formula>
    </cfRule>
  </conditionalFormatting>
  <conditionalFormatting sqref="D217">
    <cfRule type="expression" dxfId="40" priority="57">
      <formula>$D$161=2</formula>
    </cfRule>
  </conditionalFormatting>
  <conditionalFormatting sqref="D217">
    <cfRule type="expression" dxfId="39" priority="56">
      <formula>$D$188=3</formula>
    </cfRule>
  </conditionalFormatting>
  <conditionalFormatting sqref="D246">
    <cfRule type="expression" dxfId="38" priority="35">
      <formula>$D$203=2</formula>
    </cfRule>
  </conditionalFormatting>
  <conditionalFormatting sqref="D264">
    <cfRule type="expression" dxfId="37" priority="33">
      <formula>$D$203=2</formula>
    </cfRule>
  </conditionalFormatting>
  <conditionalFormatting sqref="D266:D269">
    <cfRule type="expression" dxfId="36" priority="32">
      <formula>$D$203=2</formula>
    </cfRule>
  </conditionalFormatting>
  <conditionalFormatting sqref="D270">
    <cfRule type="expression" dxfId="35" priority="31">
      <formula>$D$203=2</formula>
    </cfRule>
  </conditionalFormatting>
  <conditionalFormatting sqref="D272">
    <cfRule type="expression" dxfId="34" priority="30">
      <formula>$D$203=2</formula>
    </cfRule>
  </conditionalFormatting>
  <conditionalFormatting sqref="D273">
    <cfRule type="expression" dxfId="33" priority="29">
      <formula>$D$203=2</formula>
    </cfRule>
  </conditionalFormatting>
  <conditionalFormatting sqref="D212">
    <cfRule type="expression" dxfId="32" priority="25">
      <formula>$D$161=2</formula>
    </cfRule>
  </conditionalFormatting>
  <conditionalFormatting sqref="D213">
    <cfRule type="expression" dxfId="31" priority="24">
      <formula>$D$161=2</formula>
    </cfRule>
  </conditionalFormatting>
  <conditionalFormatting sqref="D214">
    <cfRule type="expression" dxfId="30" priority="23">
      <formula>$D$161=2</formula>
    </cfRule>
  </conditionalFormatting>
  <conditionalFormatting sqref="D220">
    <cfRule type="expression" dxfId="29" priority="19">
      <formula>$D$161=2</formula>
    </cfRule>
  </conditionalFormatting>
  <conditionalFormatting sqref="D187">
    <cfRule type="expression" dxfId="28" priority="16">
      <formula>OR($D$209=1, $D$209=3)</formula>
    </cfRule>
  </conditionalFormatting>
  <conditionalFormatting sqref="D18">
    <cfRule type="expression" dxfId="27" priority="14">
      <formula>OR($D$209=1, $D$209=3)</formula>
    </cfRule>
  </conditionalFormatting>
  <conditionalFormatting sqref="D66">
    <cfRule type="expression" dxfId="26" priority="13">
      <formula>$D$37=4</formula>
    </cfRule>
  </conditionalFormatting>
  <conditionalFormatting sqref="D106">
    <cfRule type="expression" dxfId="25" priority="12">
      <formula>$D$37=4</formula>
    </cfRule>
  </conditionalFormatting>
  <conditionalFormatting sqref="D153">
    <cfRule type="expression" dxfId="24" priority="11">
      <formula>$D$37=4</formula>
    </cfRule>
  </conditionalFormatting>
  <conditionalFormatting sqref="D232">
    <cfRule type="expression" dxfId="23" priority="10">
      <formula>$D$37=4</formula>
    </cfRule>
  </conditionalFormatting>
  <conditionalFormatting sqref="D235">
    <cfRule type="expression" dxfId="22" priority="9">
      <formula>$D$37=4</formula>
    </cfRule>
  </conditionalFormatting>
  <conditionalFormatting sqref="D228">
    <cfRule type="expression" dxfId="21" priority="8">
      <formula>#REF!=2</formula>
    </cfRule>
  </conditionalFormatting>
  <conditionalFormatting sqref="D228">
    <cfRule type="expression" dxfId="20" priority="7">
      <formula>$D$203=2</formula>
    </cfRule>
  </conditionalFormatting>
  <conditionalFormatting sqref="D248">
    <cfRule type="expression" dxfId="19" priority="5">
      <formula>$D$203=2</formula>
    </cfRule>
  </conditionalFormatting>
  <conditionalFormatting sqref="D240:D245">
    <cfRule type="expression" dxfId="18" priority="4">
      <formula>$D$203=2</formula>
    </cfRule>
  </conditionalFormatting>
  <conditionalFormatting sqref="D249:D263">
    <cfRule type="expression" dxfId="17" priority="1">
      <formula>$D$203=2</formula>
    </cfRule>
  </conditionalFormatting>
  <dataValidations count="5">
    <dataValidation type="list" allowBlank="1" showInputMessage="1" showErrorMessage="1" sqref="D200:D205 D212:D215 D222:D226 D189:D192 D23:D24 D240:D246 D49:D56 D121:D124 D75:D79 D81:D85 D87:D88 D90:D95 D58:D65 D111:D113 D127:D130 D116:D119 D132:D141 D162:D164 D143:D152 D173:D177 D179:D182 D194:D198 D217 D207:D210 D272:D274 D228:D231 D155:D160 D266:D270 D237 D107:D108 D220 D19:D20 D67:D73 D26:D46 D166:D171 D184 D233 D97:D105 D248:D264" xr:uid="{00000000-0002-0000-0000-000000000000}">
      <formula1>"YES, NO"</formula1>
    </dataValidation>
    <dataValidation type="list" allowBlank="1" showInputMessage="1" showErrorMessage="1" sqref="D18 D187" xr:uid="{00000000-0002-0000-0000-000001000000}">
      <formula1>"1,2,3,4,5"</formula1>
    </dataValidation>
    <dataValidation type="list" allowBlank="1" showInputMessage="1" showErrorMessage="1" sqref="D110 D219 D125 D165 D183 D185:D186 D236" xr:uid="{00000000-0002-0000-0000-000002000000}">
      <formula1>"1,2,3"</formula1>
    </dataValidation>
    <dataValidation type="list" allowBlank="1" showInputMessage="1" showErrorMessage="1" sqref="D21" xr:uid="{00000000-0002-0000-0000-000003000000}">
      <formula1>"1,2,3,4"</formula1>
    </dataValidation>
    <dataValidation type="list" allowBlank="1" showInputMessage="1" showErrorMessage="1" sqref="D66 D106 D153 D232 D235" xr:uid="{00000000-0002-0000-0000-000004000000}">
      <formula1>"1,2"</formula1>
    </dataValidation>
  </dataValidations>
  <pageMargins left="0.7" right="0.7" top="0.75" bottom="0.75" header="0.3" footer="0.3"/>
  <pageSetup paperSize="9" orientation="portrait" r:id="rId1"/>
  <ignoredErrors>
    <ignoredError sqref="G232 G235"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18"/>
  <sheetViews>
    <sheetView workbookViewId="0">
      <selection activeCell="F24" sqref="F24"/>
    </sheetView>
  </sheetViews>
  <sheetFormatPr defaultRowHeight="15"/>
  <cols>
    <col min="1" max="1" width="57.28515625" bestFit="1" customWidth="1"/>
    <col min="2" max="2" width="12.42578125" bestFit="1" customWidth="1"/>
  </cols>
  <sheetData>
    <row r="3" spans="1:2">
      <c r="A3" s="33" t="s">
        <v>325</v>
      </c>
      <c r="B3" t="s">
        <v>590</v>
      </c>
    </row>
    <row r="4" spans="1:2">
      <c r="A4" s="34" t="s">
        <v>815</v>
      </c>
      <c r="B4" s="35">
        <v>6</v>
      </c>
    </row>
    <row r="5" spans="1:2">
      <c r="A5" s="34" t="s">
        <v>746</v>
      </c>
      <c r="B5" s="35">
        <v>24</v>
      </c>
    </row>
    <row r="6" spans="1:2">
      <c r="A6" s="34" t="s">
        <v>747</v>
      </c>
      <c r="B6" s="35">
        <v>4</v>
      </c>
    </row>
    <row r="7" spans="1:2">
      <c r="A7" s="34" t="s">
        <v>748</v>
      </c>
      <c r="B7" s="35">
        <v>29</v>
      </c>
    </row>
    <row r="8" spans="1:2">
      <c r="A8" s="34" t="s">
        <v>749</v>
      </c>
      <c r="B8" s="35">
        <v>27</v>
      </c>
    </row>
    <row r="9" spans="1:2">
      <c r="A9" s="34" t="s">
        <v>750</v>
      </c>
      <c r="B9" s="35">
        <v>8</v>
      </c>
    </row>
    <row r="10" spans="1:2">
      <c r="A10" s="34" t="s">
        <v>751</v>
      </c>
      <c r="B10" s="35">
        <v>18</v>
      </c>
    </row>
    <row r="11" spans="1:2">
      <c r="A11" s="34" t="s">
        <v>752</v>
      </c>
      <c r="B11" s="35">
        <v>47</v>
      </c>
    </row>
    <row r="12" spans="1:2">
      <c r="A12" s="34" t="s">
        <v>753</v>
      </c>
      <c r="B12" s="35">
        <v>23</v>
      </c>
    </row>
    <row r="13" spans="1:2">
      <c r="A13" s="34" t="s">
        <v>754</v>
      </c>
      <c r="B13" s="35">
        <v>2</v>
      </c>
    </row>
    <row r="14" spans="1:2">
      <c r="A14" s="34" t="s">
        <v>755</v>
      </c>
      <c r="B14" s="35">
        <v>15</v>
      </c>
    </row>
    <row r="15" spans="1:2">
      <c r="A15" s="34" t="s">
        <v>756</v>
      </c>
      <c r="B15" s="35">
        <v>6</v>
      </c>
    </row>
    <row r="16" spans="1:2">
      <c r="A16" s="34" t="s">
        <v>760</v>
      </c>
      <c r="B16" s="35">
        <v>28</v>
      </c>
    </row>
    <row r="17" spans="1:2">
      <c r="A17" s="34" t="s">
        <v>761</v>
      </c>
      <c r="B17" s="35">
        <v>6</v>
      </c>
    </row>
    <row r="18" spans="1:2">
      <c r="A18" s="34" t="s">
        <v>326</v>
      </c>
      <c r="B18" s="35">
        <v>243</v>
      </c>
    </row>
  </sheetData>
  <phoneticPr fontId="2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V128"/>
  <sheetViews>
    <sheetView workbookViewId="0">
      <selection activeCell="G3" sqref="G3"/>
    </sheetView>
  </sheetViews>
  <sheetFormatPr defaultRowHeight="15"/>
  <cols>
    <col min="1" max="1" width="6.140625" bestFit="1" customWidth="1"/>
    <col min="2" max="2" width="8" hidden="1" customWidth="1"/>
    <col min="3" max="3" width="10.5703125" customWidth="1"/>
    <col min="4" max="4" width="8.5703125" bestFit="1" customWidth="1"/>
    <col min="5" max="5" width="19.140625" customWidth="1"/>
    <col min="6" max="6" width="9.140625" customWidth="1"/>
    <col min="10" max="10" width="8.5703125" bestFit="1" customWidth="1"/>
    <col min="11" max="11" width="30.42578125" bestFit="1" customWidth="1"/>
    <col min="12" max="12" width="42.28515625" customWidth="1"/>
    <col min="13" max="13" width="8.5703125" bestFit="1" customWidth="1"/>
    <col min="15" max="15" width="16.7109375" customWidth="1"/>
    <col min="18" max="18" width="18" bestFit="1" customWidth="1"/>
    <col min="20" max="20" width="9.5703125" bestFit="1" customWidth="1"/>
    <col min="22" max="22" width="9" bestFit="1" customWidth="1"/>
  </cols>
  <sheetData>
    <row r="1" spans="1:22" ht="75">
      <c r="A1" s="4" t="s">
        <v>253</v>
      </c>
      <c r="B1" s="22" t="s">
        <v>407</v>
      </c>
      <c r="C1" s="12" t="s">
        <v>252</v>
      </c>
      <c r="D1" s="12" t="s">
        <v>251</v>
      </c>
      <c r="E1" s="12" t="s">
        <v>280</v>
      </c>
      <c r="F1" s="12" t="s">
        <v>250</v>
      </c>
      <c r="G1" s="12" t="s">
        <v>249</v>
      </c>
      <c r="H1" s="12" t="s">
        <v>248</v>
      </c>
      <c r="I1" s="12" t="s">
        <v>247</v>
      </c>
      <c r="J1" s="12" t="s">
        <v>408</v>
      </c>
      <c r="K1" s="12" t="s">
        <v>303</v>
      </c>
      <c r="L1" s="12" t="s">
        <v>246</v>
      </c>
      <c r="M1" s="12" t="s">
        <v>245</v>
      </c>
      <c r="N1" s="12" t="s">
        <v>244</v>
      </c>
      <c r="O1" s="12" t="s">
        <v>243</v>
      </c>
      <c r="P1" s="12" t="s">
        <v>242</v>
      </c>
      <c r="Q1" s="12" t="s">
        <v>241</v>
      </c>
      <c r="R1" s="12" t="s">
        <v>240</v>
      </c>
      <c r="S1" s="12" t="s">
        <v>239</v>
      </c>
      <c r="T1" s="12" t="s">
        <v>238</v>
      </c>
      <c r="U1" s="12" t="s">
        <v>237</v>
      </c>
      <c r="V1" s="16" t="s">
        <v>311</v>
      </c>
    </row>
    <row r="2" spans="1:22" ht="195">
      <c r="A2" s="5">
        <v>1</v>
      </c>
      <c r="B2" s="23">
        <v>1</v>
      </c>
      <c r="C2" s="2" t="s">
        <v>167</v>
      </c>
      <c r="D2" s="2" t="s">
        <v>166</v>
      </c>
      <c r="E2" s="2" t="s">
        <v>236</v>
      </c>
      <c r="F2" s="2" t="s">
        <v>235</v>
      </c>
      <c r="G2" s="2" t="s">
        <v>40</v>
      </c>
      <c r="H2" s="2"/>
      <c r="I2" s="2" t="s">
        <v>234</v>
      </c>
      <c r="J2" s="2" t="s">
        <v>409</v>
      </c>
      <c r="K2" s="2" t="s">
        <v>233</v>
      </c>
      <c r="L2" s="2" t="s">
        <v>232</v>
      </c>
      <c r="M2" s="2"/>
      <c r="N2" s="2" t="s">
        <v>15</v>
      </c>
      <c r="O2" s="2"/>
      <c r="P2" s="2"/>
      <c r="Q2" s="2" t="s">
        <v>231</v>
      </c>
      <c r="R2" s="2" t="s">
        <v>230</v>
      </c>
      <c r="S2" s="2" t="s">
        <v>229</v>
      </c>
      <c r="T2" s="2" t="s">
        <v>228</v>
      </c>
      <c r="U2" s="2" t="s">
        <v>227</v>
      </c>
      <c r="V2" s="17">
        <v>3</v>
      </c>
    </row>
    <row r="3" spans="1:22" ht="210">
      <c r="A3" s="5">
        <v>2</v>
      </c>
      <c r="B3" s="23">
        <v>2</v>
      </c>
      <c r="C3" s="2" t="s">
        <v>167</v>
      </c>
      <c r="D3" s="2" t="s">
        <v>166</v>
      </c>
      <c r="E3" s="2" t="s">
        <v>226</v>
      </c>
      <c r="F3" s="2" t="s">
        <v>225</v>
      </c>
      <c r="G3" s="2" t="s">
        <v>25</v>
      </c>
      <c r="H3" s="2" t="s">
        <v>24</v>
      </c>
      <c r="I3" s="2" t="s">
        <v>18</v>
      </c>
      <c r="J3" s="2" t="s">
        <v>410</v>
      </c>
      <c r="K3" s="2" t="s">
        <v>151</v>
      </c>
      <c r="L3" s="2"/>
      <c r="M3" s="2"/>
      <c r="N3" s="2"/>
      <c r="O3" s="2" t="s">
        <v>411</v>
      </c>
      <c r="P3" s="2"/>
      <c r="Q3" s="2" t="s">
        <v>135</v>
      </c>
      <c r="R3" s="2" t="s">
        <v>412</v>
      </c>
      <c r="S3" s="2"/>
      <c r="T3" s="2" t="s">
        <v>224</v>
      </c>
      <c r="U3" s="2" t="s">
        <v>263</v>
      </c>
      <c r="V3" s="17">
        <v>2</v>
      </c>
    </row>
    <row r="4" spans="1:22" ht="150">
      <c r="A4" s="5">
        <v>3</v>
      </c>
      <c r="B4" s="23">
        <v>3</v>
      </c>
      <c r="C4" s="2" t="s">
        <v>167</v>
      </c>
      <c r="D4" s="2" t="s">
        <v>166</v>
      </c>
      <c r="E4" s="2" t="s">
        <v>223</v>
      </c>
      <c r="F4" s="2" t="s">
        <v>222</v>
      </c>
      <c r="G4" s="2" t="s">
        <v>25</v>
      </c>
      <c r="H4" s="2" t="s">
        <v>24</v>
      </c>
      <c r="I4" s="2" t="s">
        <v>18</v>
      </c>
      <c r="J4" s="2" t="s">
        <v>410</v>
      </c>
      <c r="K4" s="2" t="s">
        <v>151</v>
      </c>
      <c r="L4" s="2"/>
      <c r="M4" s="2"/>
      <c r="N4" s="2"/>
      <c r="O4" s="2"/>
      <c r="P4" s="2"/>
      <c r="Q4" s="2" t="s">
        <v>135</v>
      </c>
      <c r="R4" s="2" t="s">
        <v>412</v>
      </c>
      <c r="S4" s="2"/>
      <c r="T4" s="2" t="s">
        <v>221</v>
      </c>
      <c r="U4" s="2" t="s">
        <v>263</v>
      </c>
      <c r="V4" s="17">
        <v>2</v>
      </c>
    </row>
    <row r="5" spans="1:22" ht="60">
      <c r="A5" s="5">
        <v>4</v>
      </c>
      <c r="B5" s="23" t="s">
        <v>413</v>
      </c>
      <c r="C5" s="2" t="s">
        <v>167</v>
      </c>
      <c r="D5" s="2"/>
      <c r="E5" s="2" t="s">
        <v>414</v>
      </c>
      <c r="F5" s="2"/>
      <c r="G5" s="2" t="s">
        <v>40</v>
      </c>
      <c r="H5" s="2"/>
      <c r="I5" s="2" t="s">
        <v>18</v>
      </c>
      <c r="J5" s="2" t="s">
        <v>415</v>
      </c>
      <c r="K5" s="2" t="s">
        <v>416</v>
      </c>
      <c r="L5" s="2"/>
      <c r="M5" s="2"/>
      <c r="N5" s="2" t="s">
        <v>15</v>
      </c>
      <c r="O5" s="2" t="s">
        <v>417</v>
      </c>
      <c r="P5" s="2"/>
      <c r="Q5" s="2" t="s">
        <v>14</v>
      </c>
      <c r="R5" s="2" t="s">
        <v>14</v>
      </c>
      <c r="S5" s="2"/>
      <c r="T5" s="2"/>
      <c r="U5" s="2" t="s">
        <v>418</v>
      </c>
      <c r="V5" s="17">
        <v>2</v>
      </c>
    </row>
    <row r="6" spans="1:22" ht="180">
      <c r="A6" s="5">
        <v>5</v>
      </c>
      <c r="B6" s="23" t="s">
        <v>413</v>
      </c>
      <c r="C6" s="2" t="s">
        <v>167</v>
      </c>
      <c r="D6" s="2" t="s">
        <v>166</v>
      </c>
      <c r="E6" s="2" t="s">
        <v>209</v>
      </c>
      <c r="F6" s="2" t="s">
        <v>208</v>
      </c>
      <c r="G6" s="2" t="s">
        <v>25</v>
      </c>
      <c r="H6" s="2" t="s">
        <v>207</v>
      </c>
      <c r="I6" s="2" t="s">
        <v>177</v>
      </c>
      <c r="J6" s="2" t="s">
        <v>410</v>
      </c>
      <c r="K6" s="2" t="s">
        <v>151</v>
      </c>
      <c r="L6" s="2"/>
      <c r="M6" s="2"/>
      <c r="N6" s="2" t="s">
        <v>15</v>
      </c>
      <c r="O6" s="2" t="s">
        <v>15</v>
      </c>
      <c r="P6" s="2"/>
      <c r="Q6" s="2" t="s">
        <v>135</v>
      </c>
      <c r="R6" s="2" t="s">
        <v>206</v>
      </c>
      <c r="S6" s="2"/>
      <c r="T6" s="2" t="s">
        <v>205</v>
      </c>
      <c r="U6" s="2" t="s">
        <v>263</v>
      </c>
      <c r="V6" s="17">
        <v>2</v>
      </c>
    </row>
    <row r="7" spans="1:22" ht="195">
      <c r="A7" s="5">
        <v>6</v>
      </c>
      <c r="B7" s="23">
        <v>9</v>
      </c>
      <c r="C7" s="2" t="s">
        <v>167</v>
      </c>
      <c r="D7" s="2" t="s">
        <v>166</v>
      </c>
      <c r="E7" s="2" t="s">
        <v>212</v>
      </c>
      <c r="F7" s="2" t="s">
        <v>211</v>
      </c>
      <c r="G7" s="2" t="s">
        <v>25</v>
      </c>
      <c r="H7" s="2" t="s">
        <v>24</v>
      </c>
      <c r="I7" s="2" t="s">
        <v>18</v>
      </c>
      <c r="J7" s="2" t="s">
        <v>410</v>
      </c>
      <c r="K7" s="2" t="s">
        <v>151</v>
      </c>
      <c r="L7" s="2"/>
      <c r="M7" s="2"/>
      <c r="N7" s="2" t="s">
        <v>15</v>
      </c>
      <c r="O7" s="2" t="s">
        <v>15</v>
      </c>
      <c r="P7" s="2"/>
      <c r="Q7" s="2" t="s">
        <v>135</v>
      </c>
      <c r="R7" s="2" t="s">
        <v>419</v>
      </c>
      <c r="S7" s="2"/>
      <c r="T7" s="2" t="s">
        <v>210</v>
      </c>
      <c r="U7" s="2" t="s">
        <v>263</v>
      </c>
      <c r="V7" s="17">
        <v>2</v>
      </c>
    </row>
    <row r="8" spans="1:22" ht="135">
      <c r="A8" s="5">
        <v>7</v>
      </c>
      <c r="B8" s="23">
        <v>4</v>
      </c>
      <c r="C8" s="2" t="s">
        <v>167</v>
      </c>
      <c r="D8" s="2" t="s">
        <v>166</v>
      </c>
      <c r="E8" s="2" t="s">
        <v>420</v>
      </c>
      <c r="F8" s="2" t="s">
        <v>220</v>
      </c>
      <c r="G8" s="2" t="s">
        <v>25</v>
      </c>
      <c r="H8" s="2" t="s">
        <v>24</v>
      </c>
      <c r="I8" s="2" t="s">
        <v>18</v>
      </c>
      <c r="J8" s="2" t="s">
        <v>409</v>
      </c>
      <c r="K8" s="2" t="s">
        <v>151</v>
      </c>
      <c r="L8" s="2"/>
      <c r="M8" s="2"/>
      <c r="N8" s="2" t="s">
        <v>15</v>
      </c>
      <c r="O8" s="2" t="s">
        <v>15</v>
      </c>
      <c r="P8" s="2"/>
      <c r="Q8" s="2" t="s">
        <v>23</v>
      </c>
      <c r="R8" s="2" t="s">
        <v>421</v>
      </c>
      <c r="S8" s="2" t="s">
        <v>219</v>
      </c>
      <c r="T8" s="2" t="s">
        <v>218</v>
      </c>
      <c r="U8" s="2" t="s">
        <v>263</v>
      </c>
      <c r="V8" s="17">
        <v>2</v>
      </c>
    </row>
    <row r="9" spans="1:22" ht="180">
      <c r="A9" s="5">
        <v>8</v>
      </c>
      <c r="B9" s="23">
        <v>13</v>
      </c>
      <c r="C9" s="2" t="s">
        <v>167</v>
      </c>
      <c r="D9" s="2" t="s">
        <v>166</v>
      </c>
      <c r="E9" s="2" t="s">
        <v>204</v>
      </c>
      <c r="F9" s="2" t="s">
        <v>203</v>
      </c>
      <c r="G9" s="2" t="s">
        <v>25</v>
      </c>
      <c r="H9" s="2" t="s">
        <v>202</v>
      </c>
      <c r="I9" s="2" t="s">
        <v>18</v>
      </c>
      <c r="J9" s="2" t="s">
        <v>410</v>
      </c>
      <c r="K9" s="2" t="s">
        <v>151</v>
      </c>
      <c r="L9" s="2"/>
      <c r="M9" s="2"/>
      <c r="N9" s="2" t="s">
        <v>15</v>
      </c>
      <c r="O9" s="2" t="s">
        <v>15</v>
      </c>
      <c r="P9" s="2"/>
      <c r="Q9" s="2" t="s">
        <v>135</v>
      </c>
      <c r="R9" s="2" t="s">
        <v>201</v>
      </c>
      <c r="S9" s="2"/>
      <c r="T9" s="2" t="s">
        <v>200</v>
      </c>
      <c r="U9" s="2" t="s">
        <v>263</v>
      </c>
      <c r="V9" s="17">
        <v>2</v>
      </c>
    </row>
    <row r="10" spans="1:22" ht="165">
      <c r="A10" s="5">
        <v>9</v>
      </c>
      <c r="B10" s="23">
        <v>8</v>
      </c>
      <c r="C10" s="2" t="s">
        <v>167</v>
      </c>
      <c r="D10" s="2" t="s">
        <v>166</v>
      </c>
      <c r="E10" s="2" t="s">
        <v>217</v>
      </c>
      <c r="F10" s="2" t="s">
        <v>216</v>
      </c>
      <c r="G10" s="2" t="s">
        <v>25</v>
      </c>
      <c r="H10" s="2" t="s">
        <v>24</v>
      </c>
      <c r="I10" s="2" t="s">
        <v>18</v>
      </c>
      <c r="J10" s="2" t="s">
        <v>409</v>
      </c>
      <c r="K10" s="2" t="s">
        <v>151</v>
      </c>
      <c r="L10" s="2"/>
      <c r="M10" s="2"/>
      <c r="N10" s="2" t="s">
        <v>15</v>
      </c>
      <c r="O10" s="2" t="s">
        <v>15</v>
      </c>
      <c r="P10" s="2"/>
      <c r="Q10" s="2" t="s">
        <v>135</v>
      </c>
      <c r="R10" s="2" t="s">
        <v>215</v>
      </c>
      <c r="S10" s="2" t="s">
        <v>214</v>
      </c>
      <c r="T10" s="2" t="s">
        <v>213</v>
      </c>
      <c r="U10" s="2" t="s">
        <v>263</v>
      </c>
      <c r="V10" s="18">
        <v>2</v>
      </c>
    </row>
    <row r="11" spans="1:22" ht="180">
      <c r="A11" s="5">
        <v>10</v>
      </c>
      <c r="B11" s="23">
        <v>15</v>
      </c>
      <c r="C11" s="2" t="s">
        <v>167</v>
      </c>
      <c r="D11" s="2" t="s">
        <v>166</v>
      </c>
      <c r="E11" s="2" t="s">
        <v>199</v>
      </c>
      <c r="F11" s="2" t="s">
        <v>198</v>
      </c>
      <c r="G11" s="2" t="s">
        <v>19</v>
      </c>
      <c r="H11" s="2"/>
      <c r="I11" s="2" t="s">
        <v>18</v>
      </c>
      <c r="J11" s="2" t="s">
        <v>410</v>
      </c>
      <c r="K11" s="2" t="s">
        <v>197</v>
      </c>
      <c r="L11" s="2" t="s">
        <v>196</v>
      </c>
      <c r="M11" s="2"/>
      <c r="N11" s="2" t="s">
        <v>15</v>
      </c>
      <c r="O11" s="2" t="s">
        <v>422</v>
      </c>
      <c r="P11" s="2"/>
      <c r="Q11" s="2" t="s">
        <v>255</v>
      </c>
      <c r="R11" s="2" t="s">
        <v>195</v>
      </c>
      <c r="S11" s="2"/>
      <c r="T11" s="2" t="s">
        <v>194</v>
      </c>
      <c r="U11" s="15" t="s">
        <v>423</v>
      </c>
      <c r="V11" s="17">
        <v>2</v>
      </c>
    </row>
    <row r="12" spans="1:22" ht="165">
      <c r="A12" s="5">
        <v>11</v>
      </c>
      <c r="B12" s="23">
        <v>14</v>
      </c>
      <c r="C12" s="2" t="s">
        <v>167</v>
      </c>
      <c r="D12" s="2"/>
      <c r="E12" s="2" t="s">
        <v>424</v>
      </c>
      <c r="F12" s="2"/>
      <c r="G12" s="2" t="s">
        <v>25</v>
      </c>
      <c r="H12" s="2"/>
      <c r="I12" s="2" t="s">
        <v>177</v>
      </c>
      <c r="J12" s="2" t="s">
        <v>409</v>
      </c>
      <c r="K12" s="2" t="s">
        <v>151</v>
      </c>
      <c r="L12" s="2"/>
      <c r="M12" s="2"/>
      <c r="N12" s="2" t="s">
        <v>15</v>
      </c>
      <c r="O12" s="2" t="s">
        <v>425</v>
      </c>
      <c r="P12" s="2"/>
      <c r="Q12" s="2" t="s">
        <v>135</v>
      </c>
      <c r="R12" s="2" t="s">
        <v>426</v>
      </c>
      <c r="S12" s="2"/>
      <c r="T12" s="2"/>
      <c r="U12" s="2" t="s">
        <v>263</v>
      </c>
      <c r="V12" s="17">
        <v>2</v>
      </c>
    </row>
    <row r="13" spans="1:22" ht="405">
      <c r="A13" s="5">
        <v>12</v>
      </c>
      <c r="B13" s="23" t="s">
        <v>413</v>
      </c>
      <c r="C13" s="2" t="s">
        <v>265</v>
      </c>
      <c r="D13" s="2"/>
      <c r="E13" s="2" t="s">
        <v>427</v>
      </c>
      <c r="F13" s="2"/>
      <c r="G13" s="2" t="s">
        <v>40</v>
      </c>
      <c r="H13" s="2"/>
      <c r="I13" s="2" t="s">
        <v>177</v>
      </c>
      <c r="J13" s="2" t="s">
        <v>409</v>
      </c>
      <c r="K13" s="2" t="s">
        <v>428</v>
      </c>
      <c r="L13" s="2" t="s">
        <v>587</v>
      </c>
      <c r="M13" s="2"/>
      <c r="N13" s="2" t="s">
        <v>15</v>
      </c>
      <c r="O13" s="2" t="s">
        <v>15</v>
      </c>
      <c r="P13" s="11"/>
      <c r="Q13" s="2" t="s">
        <v>429</v>
      </c>
      <c r="R13" s="2" t="s">
        <v>430</v>
      </c>
      <c r="S13" s="2" t="s">
        <v>431</v>
      </c>
      <c r="T13" s="11"/>
      <c r="U13" s="2" t="s">
        <v>432</v>
      </c>
      <c r="V13" s="17">
        <v>6</v>
      </c>
    </row>
    <row r="14" spans="1:22" ht="90">
      <c r="A14" s="5">
        <v>13</v>
      </c>
      <c r="B14" s="23" t="s">
        <v>413</v>
      </c>
      <c r="C14" s="2" t="s">
        <v>265</v>
      </c>
      <c r="D14" s="2"/>
      <c r="E14" s="2" t="s">
        <v>433</v>
      </c>
      <c r="F14" s="2"/>
      <c r="G14" s="2" t="s">
        <v>25</v>
      </c>
      <c r="H14" s="2"/>
      <c r="I14" s="2" t="s">
        <v>177</v>
      </c>
      <c r="J14" s="2" t="s">
        <v>409</v>
      </c>
      <c r="K14" s="2" t="s">
        <v>151</v>
      </c>
      <c r="L14" s="2"/>
      <c r="M14" s="2"/>
      <c r="N14" s="2" t="s">
        <v>15</v>
      </c>
      <c r="O14" s="2" t="s">
        <v>434</v>
      </c>
      <c r="P14" s="11"/>
      <c r="Q14" s="2" t="s">
        <v>14</v>
      </c>
      <c r="R14" s="2" t="s">
        <v>14</v>
      </c>
      <c r="S14" s="2"/>
      <c r="T14" s="11"/>
      <c r="U14" s="2" t="s">
        <v>263</v>
      </c>
      <c r="V14" s="17">
        <v>2</v>
      </c>
    </row>
    <row r="15" spans="1:22" ht="300">
      <c r="A15" s="5">
        <v>14</v>
      </c>
      <c r="B15" s="23" t="s">
        <v>413</v>
      </c>
      <c r="C15" s="2" t="s">
        <v>265</v>
      </c>
      <c r="D15" s="2"/>
      <c r="E15" s="2" t="s">
        <v>435</v>
      </c>
      <c r="F15" s="2"/>
      <c r="G15" s="2" t="s">
        <v>25</v>
      </c>
      <c r="H15" s="2"/>
      <c r="I15" s="2" t="s">
        <v>177</v>
      </c>
      <c r="J15" s="2" t="s">
        <v>409</v>
      </c>
      <c r="K15" s="2" t="s">
        <v>151</v>
      </c>
      <c r="L15" s="2"/>
      <c r="M15" s="2"/>
      <c r="N15" s="2"/>
      <c r="O15" s="2"/>
      <c r="P15" s="11"/>
      <c r="Q15" s="2"/>
      <c r="R15" s="2" t="s">
        <v>436</v>
      </c>
      <c r="S15" s="2"/>
      <c r="T15" s="11"/>
      <c r="U15" s="2" t="s">
        <v>263</v>
      </c>
      <c r="V15" s="17">
        <v>2</v>
      </c>
    </row>
    <row r="16" spans="1:22" ht="75">
      <c r="A16" s="5">
        <v>15</v>
      </c>
      <c r="B16" s="23" t="s">
        <v>413</v>
      </c>
      <c r="C16" s="2" t="s">
        <v>265</v>
      </c>
      <c r="D16" s="2"/>
      <c r="E16" s="2" t="s">
        <v>437</v>
      </c>
      <c r="F16" s="2"/>
      <c r="G16" s="2" t="s">
        <v>19</v>
      </c>
      <c r="H16" s="2"/>
      <c r="I16" s="2" t="s">
        <v>177</v>
      </c>
      <c r="J16" s="2" t="s">
        <v>409</v>
      </c>
      <c r="K16" s="2" t="s">
        <v>588</v>
      </c>
      <c r="L16" s="2"/>
      <c r="M16" s="2"/>
      <c r="N16" s="2" t="s">
        <v>15</v>
      </c>
      <c r="O16" s="2" t="s">
        <v>15</v>
      </c>
      <c r="P16" s="11"/>
      <c r="Q16" s="2" t="s">
        <v>589</v>
      </c>
      <c r="R16" s="2" t="s">
        <v>438</v>
      </c>
      <c r="S16" s="2"/>
      <c r="T16" s="11"/>
      <c r="U16" s="2" t="s">
        <v>263</v>
      </c>
      <c r="V16" s="17">
        <v>2</v>
      </c>
    </row>
    <row r="17" spans="1:22" ht="150">
      <c r="A17" s="5">
        <v>16</v>
      </c>
      <c r="B17" s="23" t="s">
        <v>413</v>
      </c>
      <c r="C17" s="2" t="s">
        <v>265</v>
      </c>
      <c r="D17" s="2"/>
      <c r="E17" s="2" t="s">
        <v>439</v>
      </c>
      <c r="F17" s="2"/>
      <c r="G17" s="2" t="s">
        <v>25</v>
      </c>
      <c r="H17" s="2"/>
      <c r="I17" s="2" t="s">
        <v>18</v>
      </c>
      <c r="J17" s="2" t="s">
        <v>410</v>
      </c>
      <c r="K17" s="2" t="s">
        <v>151</v>
      </c>
      <c r="L17" s="2"/>
      <c r="M17" s="2"/>
      <c r="N17" s="2" t="s">
        <v>15</v>
      </c>
      <c r="O17" s="2" t="s">
        <v>15</v>
      </c>
      <c r="P17" s="11"/>
      <c r="Q17" s="2" t="s">
        <v>135</v>
      </c>
      <c r="R17" s="2" t="s">
        <v>440</v>
      </c>
      <c r="S17" s="2"/>
      <c r="T17" s="11"/>
      <c r="U17" s="2" t="s">
        <v>263</v>
      </c>
      <c r="V17" s="17">
        <v>2</v>
      </c>
    </row>
    <row r="18" spans="1:22" ht="90">
      <c r="A18" s="5">
        <v>17</v>
      </c>
      <c r="B18" s="23">
        <v>16</v>
      </c>
      <c r="C18" s="2" t="s">
        <v>265</v>
      </c>
      <c r="D18" s="2"/>
      <c r="E18" s="2" t="s">
        <v>312</v>
      </c>
      <c r="F18" s="2"/>
      <c r="G18" s="2" t="s">
        <v>25</v>
      </c>
      <c r="H18" s="13" t="s">
        <v>24</v>
      </c>
      <c r="I18" s="2" t="s">
        <v>177</v>
      </c>
      <c r="J18" s="2" t="s">
        <v>409</v>
      </c>
      <c r="K18" s="2" t="s">
        <v>441</v>
      </c>
      <c r="L18" s="13"/>
      <c r="M18" s="13" t="s">
        <v>257</v>
      </c>
      <c r="N18" s="2" t="s">
        <v>15</v>
      </c>
      <c r="O18" s="2" t="s">
        <v>15</v>
      </c>
      <c r="P18" s="11"/>
      <c r="Q18" s="2" t="s">
        <v>135</v>
      </c>
      <c r="R18" s="2" t="s">
        <v>284</v>
      </c>
      <c r="S18" s="2"/>
      <c r="T18" s="11"/>
      <c r="U18" s="2" t="s">
        <v>260</v>
      </c>
      <c r="V18" s="17">
        <v>2</v>
      </c>
    </row>
    <row r="19" spans="1:22" ht="135">
      <c r="A19" s="5">
        <v>18</v>
      </c>
      <c r="B19" s="23">
        <v>17</v>
      </c>
      <c r="C19" s="2" t="s">
        <v>167</v>
      </c>
      <c r="D19" s="2" t="s">
        <v>166</v>
      </c>
      <c r="E19" s="2" t="s">
        <v>193</v>
      </c>
      <c r="F19" s="2" t="s">
        <v>192</v>
      </c>
      <c r="G19" s="2" t="s">
        <v>25</v>
      </c>
      <c r="H19" s="2" t="s">
        <v>24</v>
      </c>
      <c r="I19" s="2" t="s">
        <v>18</v>
      </c>
      <c r="J19" s="2" t="s">
        <v>410</v>
      </c>
      <c r="K19" s="2" t="s">
        <v>151</v>
      </c>
      <c r="L19" s="2" t="s">
        <v>150</v>
      </c>
      <c r="M19" s="2"/>
      <c r="N19" s="2" t="s">
        <v>15</v>
      </c>
      <c r="O19" s="2" t="s">
        <v>15</v>
      </c>
      <c r="P19" s="2"/>
      <c r="Q19" s="2" t="s">
        <v>135</v>
      </c>
      <c r="R19" s="2" t="s">
        <v>191</v>
      </c>
      <c r="S19" s="2"/>
      <c r="T19" s="2" t="s">
        <v>190</v>
      </c>
      <c r="U19" s="2" t="s">
        <v>58</v>
      </c>
      <c r="V19" s="17">
        <v>2</v>
      </c>
    </row>
    <row r="20" spans="1:22" ht="150">
      <c r="A20" s="5">
        <v>19</v>
      </c>
      <c r="B20" s="23">
        <v>18</v>
      </c>
      <c r="C20" s="2" t="s">
        <v>167</v>
      </c>
      <c r="D20" s="2" t="s">
        <v>166</v>
      </c>
      <c r="E20" s="2" t="s">
        <v>189</v>
      </c>
      <c r="F20" s="2" t="s">
        <v>188</v>
      </c>
      <c r="G20" s="2" t="s">
        <v>19</v>
      </c>
      <c r="H20" s="2"/>
      <c r="I20" s="2" t="s">
        <v>177</v>
      </c>
      <c r="J20" s="2" t="s">
        <v>410</v>
      </c>
      <c r="K20" s="2" t="s">
        <v>187</v>
      </c>
      <c r="L20" s="2" t="s">
        <v>186</v>
      </c>
      <c r="M20" s="2"/>
      <c r="N20" s="2" t="s">
        <v>15</v>
      </c>
      <c r="O20" s="2" t="s">
        <v>15</v>
      </c>
      <c r="P20" s="2"/>
      <c r="Q20" s="2" t="s">
        <v>56</v>
      </c>
      <c r="R20" s="2" t="s">
        <v>185</v>
      </c>
      <c r="S20" s="2"/>
      <c r="T20" s="2" t="s">
        <v>184</v>
      </c>
      <c r="U20" s="2" t="s">
        <v>57</v>
      </c>
      <c r="V20" s="17">
        <v>2</v>
      </c>
    </row>
    <row r="21" spans="1:22" ht="75">
      <c r="A21" s="5">
        <v>20</v>
      </c>
      <c r="B21" s="23">
        <v>21</v>
      </c>
      <c r="C21" s="2" t="s">
        <v>167</v>
      </c>
      <c r="D21" s="2" t="s">
        <v>166</v>
      </c>
      <c r="E21" s="2" t="s">
        <v>179</v>
      </c>
      <c r="F21" s="2" t="s">
        <v>178</v>
      </c>
      <c r="G21" s="2" t="s">
        <v>19</v>
      </c>
      <c r="H21" s="2"/>
      <c r="I21" s="2" t="s">
        <v>177</v>
      </c>
      <c r="J21" s="2" t="s">
        <v>410</v>
      </c>
      <c r="K21" s="2" t="s">
        <v>176</v>
      </c>
      <c r="L21" s="2" t="s">
        <v>175</v>
      </c>
      <c r="M21" s="2" t="s">
        <v>174</v>
      </c>
      <c r="N21" s="2" t="s">
        <v>15</v>
      </c>
      <c r="O21" s="2" t="s">
        <v>15</v>
      </c>
      <c r="P21" s="2"/>
      <c r="Q21" s="2" t="s">
        <v>174</v>
      </c>
      <c r="R21" s="2" t="s">
        <v>173</v>
      </c>
      <c r="S21" s="2"/>
      <c r="T21" s="2" t="s">
        <v>172</v>
      </c>
      <c r="U21" s="2" t="s">
        <v>58</v>
      </c>
      <c r="V21" s="17">
        <v>2</v>
      </c>
    </row>
    <row r="22" spans="1:22" ht="180">
      <c r="A22" s="5">
        <v>21</v>
      </c>
      <c r="B22" s="23">
        <v>20</v>
      </c>
      <c r="C22" s="2" t="s">
        <v>265</v>
      </c>
      <c r="D22" s="2"/>
      <c r="E22" s="2" t="s">
        <v>281</v>
      </c>
      <c r="F22" s="2"/>
      <c r="G22" s="2" t="s">
        <v>19</v>
      </c>
      <c r="H22" s="13" t="s">
        <v>24</v>
      </c>
      <c r="I22" s="2" t="s">
        <v>18</v>
      </c>
      <c r="J22" s="2" t="s">
        <v>409</v>
      </c>
      <c r="K22" s="2" t="s">
        <v>151</v>
      </c>
      <c r="L22" s="2"/>
      <c r="M22" s="2"/>
      <c r="N22" s="2" t="s">
        <v>15</v>
      </c>
      <c r="O22" s="2" t="s">
        <v>15</v>
      </c>
      <c r="P22" s="11"/>
      <c r="Q22" s="2" t="s">
        <v>135</v>
      </c>
      <c r="R22" s="2" t="s">
        <v>283</v>
      </c>
      <c r="S22" s="2"/>
      <c r="T22" s="11"/>
      <c r="U22" s="2" t="s">
        <v>260</v>
      </c>
      <c r="V22" s="17">
        <v>2</v>
      </c>
    </row>
    <row r="23" spans="1:22" ht="165">
      <c r="A23" s="5">
        <v>22</v>
      </c>
      <c r="B23" s="23">
        <v>19</v>
      </c>
      <c r="C23" s="2" t="s">
        <v>167</v>
      </c>
      <c r="D23" s="2" t="s">
        <v>166</v>
      </c>
      <c r="E23" s="2" t="s">
        <v>183</v>
      </c>
      <c r="F23" s="2" t="s">
        <v>182</v>
      </c>
      <c r="G23" s="2" t="s">
        <v>25</v>
      </c>
      <c r="H23" s="2" t="s">
        <v>24</v>
      </c>
      <c r="I23" s="2" t="s">
        <v>177</v>
      </c>
      <c r="J23" s="2" t="s">
        <v>410</v>
      </c>
      <c r="K23" s="2" t="s">
        <v>151</v>
      </c>
      <c r="L23" s="2"/>
      <c r="M23" s="2"/>
      <c r="N23" s="2" t="s">
        <v>15</v>
      </c>
      <c r="O23" s="2" t="s">
        <v>15</v>
      </c>
      <c r="P23" s="2"/>
      <c r="Q23" s="2" t="s">
        <v>135</v>
      </c>
      <c r="R23" s="2" t="s">
        <v>181</v>
      </c>
      <c r="S23" s="2"/>
      <c r="T23" s="2" t="s">
        <v>180</v>
      </c>
      <c r="U23" s="2" t="s">
        <v>58</v>
      </c>
      <c r="V23" s="17">
        <v>2</v>
      </c>
    </row>
    <row r="24" spans="1:22" ht="165">
      <c r="A24" s="5">
        <v>23</v>
      </c>
      <c r="B24" s="23" t="s">
        <v>413</v>
      </c>
      <c r="C24" s="2" t="s">
        <v>167</v>
      </c>
      <c r="D24" s="2"/>
      <c r="E24" s="2" t="s">
        <v>442</v>
      </c>
      <c r="F24" s="2"/>
      <c r="G24" s="2" t="s">
        <v>25</v>
      </c>
      <c r="H24" s="2"/>
      <c r="I24" s="2" t="s">
        <v>18</v>
      </c>
      <c r="J24" s="2" t="s">
        <v>410</v>
      </c>
      <c r="K24" s="2" t="s">
        <v>151</v>
      </c>
      <c r="L24" s="2"/>
      <c r="M24" s="2"/>
      <c r="N24" s="2" t="s">
        <v>15</v>
      </c>
      <c r="O24" s="2" t="s">
        <v>15</v>
      </c>
      <c r="P24" s="2"/>
      <c r="Q24" s="2" t="s">
        <v>135</v>
      </c>
      <c r="R24" s="2" t="s">
        <v>443</v>
      </c>
      <c r="S24" s="2"/>
      <c r="T24" s="2"/>
      <c r="U24" s="2" t="s">
        <v>263</v>
      </c>
      <c r="V24" s="17">
        <v>2</v>
      </c>
    </row>
    <row r="25" spans="1:22" ht="240">
      <c r="A25" s="5">
        <v>24</v>
      </c>
      <c r="B25" s="23">
        <v>22</v>
      </c>
      <c r="C25" s="2" t="s">
        <v>265</v>
      </c>
      <c r="D25" s="2"/>
      <c r="E25" s="2" t="s">
        <v>261</v>
      </c>
      <c r="F25" s="2"/>
      <c r="G25" s="2" t="s">
        <v>25</v>
      </c>
      <c r="H25" s="13" t="s">
        <v>24</v>
      </c>
      <c r="I25" s="2" t="s">
        <v>18</v>
      </c>
      <c r="J25" s="2" t="s">
        <v>409</v>
      </c>
      <c r="K25" s="2" t="s">
        <v>151</v>
      </c>
      <c r="L25" s="2"/>
      <c r="M25" s="2"/>
      <c r="N25" s="2" t="s">
        <v>15</v>
      </c>
      <c r="O25" s="2"/>
      <c r="P25" s="11"/>
      <c r="Q25" s="3" t="s">
        <v>135</v>
      </c>
      <c r="R25" s="2" t="s">
        <v>282</v>
      </c>
      <c r="S25" s="2"/>
      <c r="T25" s="11"/>
      <c r="U25" s="2" t="s">
        <v>263</v>
      </c>
      <c r="V25" s="17">
        <v>2</v>
      </c>
    </row>
    <row r="26" spans="1:22" ht="135">
      <c r="A26" s="5">
        <v>25</v>
      </c>
      <c r="B26" s="23">
        <v>23</v>
      </c>
      <c r="C26" s="2" t="s">
        <v>265</v>
      </c>
      <c r="D26" s="2"/>
      <c r="E26" s="2" t="s">
        <v>262</v>
      </c>
      <c r="F26" s="2"/>
      <c r="G26" s="2" t="s">
        <v>25</v>
      </c>
      <c r="H26" s="13" t="s">
        <v>24</v>
      </c>
      <c r="I26" s="2" t="s">
        <v>18</v>
      </c>
      <c r="J26" s="2" t="s">
        <v>409</v>
      </c>
      <c r="K26" s="2" t="s">
        <v>151</v>
      </c>
      <c r="L26" s="2"/>
      <c r="M26" s="2"/>
      <c r="N26" s="2" t="s">
        <v>15</v>
      </c>
      <c r="O26" s="2" t="s">
        <v>15</v>
      </c>
      <c r="P26" s="11"/>
      <c r="Q26" s="2" t="s">
        <v>135</v>
      </c>
      <c r="R26" s="2" t="s">
        <v>285</v>
      </c>
      <c r="S26" s="2"/>
      <c r="T26" s="11"/>
      <c r="U26" s="2" t="s">
        <v>263</v>
      </c>
      <c r="V26" s="17">
        <v>2</v>
      </c>
    </row>
    <row r="27" spans="1:22" ht="120">
      <c r="A27" s="5">
        <v>26</v>
      </c>
      <c r="B27" s="23">
        <v>24</v>
      </c>
      <c r="C27" s="2" t="s">
        <v>265</v>
      </c>
      <c r="D27" s="2" t="s">
        <v>166</v>
      </c>
      <c r="E27" s="2" t="s">
        <v>171</v>
      </c>
      <c r="F27" s="2" t="s">
        <v>170</v>
      </c>
      <c r="G27" s="2" t="s">
        <v>19</v>
      </c>
      <c r="H27" s="2"/>
      <c r="I27" s="2" t="s">
        <v>18</v>
      </c>
      <c r="J27" s="2" t="s">
        <v>415</v>
      </c>
      <c r="K27" s="2" t="s">
        <v>169</v>
      </c>
      <c r="L27" s="2" t="s">
        <v>168</v>
      </c>
      <c r="M27" s="2"/>
      <c r="N27" s="2" t="s">
        <v>15</v>
      </c>
      <c r="O27" s="2" t="s">
        <v>444</v>
      </c>
      <c r="P27" s="2"/>
      <c r="Q27" s="2" t="s">
        <v>14</v>
      </c>
      <c r="R27" s="2" t="s">
        <v>14</v>
      </c>
      <c r="S27" s="2"/>
      <c r="T27" s="2"/>
      <c r="U27" s="2" t="s">
        <v>58</v>
      </c>
      <c r="V27" s="17">
        <v>2</v>
      </c>
    </row>
    <row r="28" spans="1:22" ht="300">
      <c r="A28" s="5">
        <v>27</v>
      </c>
      <c r="B28" s="23">
        <v>27</v>
      </c>
      <c r="C28" s="2" t="s">
        <v>265</v>
      </c>
      <c r="D28" s="2" t="s">
        <v>166</v>
      </c>
      <c r="E28" s="2" t="s">
        <v>165</v>
      </c>
      <c r="F28" s="2" t="s">
        <v>164</v>
      </c>
      <c r="G28" s="2" t="s">
        <v>25</v>
      </c>
      <c r="H28" s="2" t="s">
        <v>24</v>
      </c>
      <c r="I28" s="2" t="s">
        <v>18</v>
      </c>
      <c r="J28" s="2" t="s">
        <v>415</v>
      </c>
      <c r="K28" s="2" t="s">
        <v>151</v>
      </c>
      <c r="L28" s="2"/>
      <c r="M28" s="2"/>
      <c r="N28" s="2" t="s">
        <v>15</v>
      </c>
      <c r="O28" s="2"/>
      <c r="P28" s="2"/>
      <c r="Q28" s="2" t="s">
        <v>135</v>
      </c>
      <c r="R28" s="2" t="s">
        <v>445</v>
      </c>
      <c r="S28" s="2"/>
      <c r="T28" s="2" t="s">
        <v>163</v>
      </c>
      <c r="U28" s="2" t="s">
        <v>263</v>
      </c>
      <c r="V28" s="17">
        <v>2</v>
      </c>
    </row>
    <row r="29" spans="1:22" ht="285">
      <c r="A29" s="5">
        <v>28</v>
      </c>
      <c r="B29" s="23">
        <v>28</v>
      </c>
      <c r="C29" s="2" t="s">
        <v>264</v>
      </c>
      <c r="D29" s="2" t="s">
        <v>126</v>
      </c>
      <c r="E29" s="2" t="s">
        <v>162</v>
      </c>
      <c r="F29" s="2" t="s">
        <v>161</v>
      </c>
      <c r="G29" s="2" t="s">
        <v>40</v>
      </c>
      <c r="H29" s="2"/>
      <c r="I29" s="2" t="s">
        <v>18</v>
      </c>
      <c r="J29" s="2" t="s">
        <v>409</v>
      </c>
      <c r="K29" s="2" t="s">
        <v>160</v>
      </c>
      <c r="L29" s="2" t="s">
        <v>159</v>
      </c>
      <c r="M29" s="2" t="s">
        <v>16</v>
      </c>
      <c r="N29" s="2"/>
      <c r="O29" s="2" t="s">
        <v>15</v>
      </c>
      <c r="P29" s="2"/>
      <c r="Q29" s="2" t="s">
        <v>158</v>
      </c>
      <c r="R29" s="2" t="s">
        <v>157</v>
      </c>
      <c r="S29" s="2" t="s">
        <v>156</v>
      </c>
      <c r="T29" s="2" t="s">
        <v>155</v>
      </c>
      <c r="U29" s="2" t="s">
        <v>154</v>
      </c>
      <c r="V29" s="17">
        <v>3</v>
      </c>
    </row>
    <row r="30" spans="1:22" ht="90">
      <c r="A30" s="5">
        <v>29</v>
      </c>
      <c r="B30" s="23">
        <v>29</v>
      </c>
      <c r="C30" s="2" t="s">
        <v>264</v>
      </c>
      <c r="D30" s="2" t="s">
        <v>126</v>
      </c>
      <c r="E30" s="2" t="s">
        <v>153</v>
      </c>
      <c r="F30" s="2" t="s">
        <v>152</v>
      </c>
      <c r="G30" s="2" t="s">
        <v>25</v>
      </c>
      <c r="H30" s="2" t="s">
        <v>24</v>
      </c>
      <c r="I30" s="2" t="s">
        <v>18</v>
      </c>
      <c r="J30" s="2" t="s">
        <v>415</v>
      </c>
      <c r="K30" s="2" t="s">
        <v>151</v>
      </c>
      <c r="L30" s="2" t="s">
        <v>150</v>
      </c>
      <c r="M30" s="2"/>
      <c r="N30" s="2"/>
      <c r="O30" s="2"/>
      <c r="P30" s="2"/>
      <c r="Q30" s="2"/>
      <c r="R30" s="2" t="s">
        <v>149</v>
      </c>
      <c r="S30" s="2"/>
      <c r="T30" s="2" t="s">
        <v>148</v>
      </c>
      <c r="U30" s="2" t="s">
        <v>58</v>
      </c>
      <c r="V30" s="17">
        <v>2</v>
      </c>
    </row>
    <row r="31" spans="1:22" ht="225">
      <c r="A31" s="5">
        <v>30</v>
      </c>
      <c r="B31" s="23">
        <v>30</v>
      </c>
      <c r="C31" s="2" t="s">
        <v>264</v>
      </c>
      <c r="D31" s="2" t="s">
        <v>126</v>
      </c>
      <c r="E31" s="2" t="s">
        <v>147</v>
      </c>
      <c r="F31" s="2" t="s">
        <v>146</v>
      </c>
      <c r="G31" s="2" t="s">
        <v>25</v>
      </c>
      <c r="H31" s="2" t="s">
        <v>24</v>
      </c>
      <c r="I31" s="2" t="s">
        <v>18</v>
      </c>
      <c r="J31" s="2" t="s">
        <v>409</v>
      </c>
      <c r="K31" s="2" t="s">
        <v>151</v>
      </c>
      <c r="L31" s="2"/>
      <c r="M31" s="2"/>
      <c r="N31" s="2" t="s">
        <v>15</v>
      </c>
      <c r="O31" s="2" t="s">
        <v>15</v>
      </c>
      <c r="P31" s="2"/>
      <c r="Q31" s="2" t="s">
        <v>135</v>
      </c>
      <c r="R31" s="2" t="s">
        <v>145</v>
      </c>
      <c r="S31" s="2" t="s">
        <v>144</v>
      </c>
      <c r="T31" s="2" t="s">
        <v>143</v>
      </c>
      <c r="U31" s="2" t="s">
        <v>58</v>
      </c>
      <c r="V31" s="17">
        <v>2</v>
      </c>
    </row>
    <row r="32" spans="1:22" ht="120">
      <c r="A32" s="5">
        <v>31</v>
      </c>
      <c r="B32" s="23" t="s">
        <v>413</v>
      </c>
      <c r="C32" s="2" t="s">
        <v>264</v>
      </c>
      <c r="D32" s="2" t="s">
        <v>126</v>
      </c>
      <c r="E32" s="2" t="s">
        <v>446</v>
      </c>
      <c r="F32" s="2" t="s">
        <v>131</v>
      </c>
      <c r="G32" s="2" t="s">
        <v>25</v>
      </c>
      <c r="H32" s="2" t="s">
        <v>24</v>
      </c>
      <c r="I32" s="2" t="s">
        <v>18</v>
      </c>
      <c r="J32" s="2" t="s">
        <v>409</v>
      </c>
      <c r="K32" s="2" t="s">
        <v>151</v>
      </c>
      <c r="L32" s="2"/>
      <c r="M32" s="2"/>
      <c r="N32" s="2" t="s">
        <v>15</v>
      </c>
      <c r="O32" s="2" t="s">
        <v>15</v>
      </c>
      <c r="P32" s="2"/>
      <c r="Q32" s="2" t="s">
        <v>113</v>
      </c>
      <c r="R32" s="2" t="s">
        <v>447</v>
      </c>
      <c r="S32" s="2"/>
      <c r="T32" s="2" t="s">
        <v>130</v>
      </c>
      <c r="U32" s="2" t="s">
        <v>58</v>
      </c>
      <c r="V32" s="19">
        <v>2</v>
      </c>
    </row>
    <row r="33" spans="1:22" ht="225">
      <c r="A33" s="5">
        <v>32</v>
      </c>
      <c r="B33" s="23" t="s">
        <v>413</v>
      </c>
      <c r="C33" s="2" t="s">
        <v>264</v>
      </c>
      <c r="D33" s="2"/>
      <c r="E33" s="2" t="s">
        <v>448</v>
      </c>
      <c r="F33" s="2"/>
      <c r="G33" s="2" t="s">
        <v>19</v>
      </c>
      <c r="H33" s="2"/>
      <c r="I33" s="2" t="s">
        <v>18</v>
      </c>
      <c r="J33" s="2" t="s">
        <v>409</v>
      </c>
      <c r="K33" s="2" t="s">
        <v>449</v>
      </c>
      <c r="L33" s="2" t="s">
        <v>591</v>
      </c>
      <c r="M33" s="2"/>
      <c r="N33" s="2" t="s">
        <v>15</v>
      </c>
      <c r="O33" s="2" t="s">
        <v>15</v>
      </c>
      <c r="P33" s="2"/>
      <c r="Q33" s="2" t="s">
        <v>376</v>
      </c>
      <c r="R33" s="2" t="s">
        <v>450</v>
      </c>
      <c r="S33" s="2"/>
      <c r="T33" s="2"/>
      <c r="U33" s="1" t="s">
        <v>451</v>
      </c>
      <c r="V33" s="19">
        <v>3</v>
      </c>
    </row>
    <row r="34" spans="1:22" ht="90">
      <c r="A34" s="5">
        <v>33</v>
      </c>
      <c r="B34" s="23" t="s">
        <v>413</v>
      </c>
      <c r="C34" s="2" t="s">
        <v>264</v>
      </c>
      <c r="D34" s="2"/>
      <c r="E34" s="2" t="s">
        <v>452</v>
      </c>
      <c r="F34" s="2"/>
      <c r="G34" s="2" t="s">
        <v>25</v>
      </c>
      <c r="H34" s="2"/>
      <c r="I34" s="2" t="s">
        <v>18</v>
      </c>
      <c r="J34" s="2" t="s">
        <v>409</v>
      </c>
      <c r="K34" s="2" t="s">
        <v>151</v>
      </c>
      <c r="L34" s="2"/>
      <c r="M34" s="2"/>
      <c r="N34" s="2" t="s">
        <v>15</v>
      </c>
      <c r="O34" s="2" t="s">
        <v>15</v>
      </c>
      <c r="P34" s="2"/>
      <c r="Q34" s="2" t="s">
        <v>113</v>
      </c>
      <c r="R34" s="2" t="s">
        <v>453</v>
      </c>
      <c r="S34" s="2"/>
      <c r="T34" s="2"/>
      <c r="U34" s="1" t="s">
        <v>58</v>
      </c>
      <c r="V34" s="19">
        <v>2</v>
      </c>
    </row>
    <row r="35" spans="1:22" ht="165">
      <c r="A35" s="5">
        <v>34</v>
      </c>
      <c r="B35" s="23">
        <v>36</v>
      </c>
      <c r="C35" s="2" t="s">
        <v>264</v>
      </c>
      <c r="D35" s="2" t="s">
        <v>126</v>
      </c>
      <c r="E35" s="2" t="s">
        <v>129</v>
      </c>
      <c r="F35" s="2" t="s">
        <v>128</v>
      </c>
      <c r="G35" s="2" t="s">
        <v>25</v>
      </c>
      <c r="H35" s="2" t="s">
        <v>24</v>
      </c>
      <c r="I35" s="2" t="s">
        <v>177</v>
      </c>
      <c r="J35" s="2" t="s">
        <v>410</v>
      </c>
      <c r="K35" s="2" t="s">
        <v>151</v>
      </c>
      <c r="L35" s="2"/>
      <c r="M35" s="2"/>
      <c r="N35" s="2" t="s">
        <v>15</v>
      </c>
      <c r="O35" s="2" t="s">
        <v>15</v>
      </c>
      <c r="P35" s="2"/>
      <c r="Q35" s="2" t="s">
        <v>113</v>
      </c>
      <c r="R35" s="2" t="s">
        <v>397</v>
      </c>
      <c r="S35" s="2"/>
      <c r="T35" s="2" t="s">
        <v>127</v>
      </c>
      <c r="U35" s="2" t="s">
        <v>58</v>
      </c>
      <c r="V35" s="19">
        <v>2</v>
      </c>
    </row>
    <row r="36" spans="1:22" ht="285">
      <c r="A36" s="5">
        <v>35</v>
      </c>
      <c r="B36" s="23">
        <v>32</v>
      </c>
      <c r="C36" s="2" t="s">
        <v>264</v>
      </c>
      <c r="D36" s="2" t="s">
        <v>126</v>
      </c>
      <c r="E36" s="2" t="s">
        <v>142</v>
      </c>
      <c r="F36" s="2" t="s">
        <v>141</v>
      </c>
      <c r="G36" s="2" t="s">
        <v>25</v>
      </c>
      <c r="H36" s="2" t="s">
        <v>24</v>
      </c>
      <c r="I36" s="2" t="s">
        <v>18</v>
      </c>
      <c r="J36" s="2" t="s">
        <v>409</v>
      </c>
      <c r="K36" s="2" t="s">
        <v>151</v>
      </c>
      <c r="L36" s="2"/>
      <c r="M36" s="2"/>
      <c r="N36" s="2" t="s">
        <v>15</v>
      </c>
      <c r="O36" s="24" t="s">
        <v>15</v>
      </c>
      <c r="P36" s="2"/>
      <c r="Q36" s="2" t="s">
        <v>113</v>
      </c>
      <c r="R36" s="2" t="s">
        <v>140</v>
      </c>
      <c r="S36" s="2" t="s">
        <v>139</v>
      </c>
      <c r="T36" s="2" t="s">
        <v>138</v>
      </c>
      <c r="U36" s="2" t="s">
        <v>58</v>
      </c>
      <c r="V36" s="19">
        <v>2</v>
      </c>
    </row>
    <row r="37" spans="1:22" ht="135">
      <c r="A37" s="5">
        <v>36</v>
      </c>
      <c r="B37" s="23" t="s">
        <v>413</v>
      </c>
      <c r="C37" s="2" t="s">
        <v>264</v>
      </c>
      <c r="D37" s="2" t="s">
        <v>126</v>
      </c>
      <c r="E37" s="2" t="s">
        <v>454</v>
      </c>
      <c r="F37" s="2" t="s">
        <v>137</v>
      </c>
      <c r="G37" s="2" t="s">
        <v>25</v>
      </c>
      <c r="H37" s="2" t="s">
        <v>24</v>
      </c>
      <c r="I37" s="2" t="s">
        <v>18</v>
      </c>
      <c r="J37" s="2" t="s">
        <v>409</v>
      </c>
      <c r="K37" s="2" t="s">
        <v>136</v>
      </c>
      <c r="L37" s="2"/>
      <c r="M37" s="2"/>
      <c r="N37" s="2" t="s">
        <v>15</v>
      </c>
      <c r="O37" s="2" t="s">
        <v>15</v>
      </c>
      <c r="P37" s="2"/>
      <c r="Q37" s="2" t="s">
        <v>135</v>
      </c>
      <c r="R37" s="2" t="s">
        <v>406</v>
      </c>
      <c r="S37" s="2"/>
      <c r="T37" s="2" t="s">
        <v>134</v>
      </c>
      <c r="U37" s="2" t="s">
        <v>58</v>
      </c>
      <c r="V37" s="19">
        <v>2</v>
      </c>
    </row>
    <row r="38" spans="1:22" ht="315">
      <c r="A38" s="5">
        <v>37</v>
      </c>
      <c r="B38" s="23" t="s">
        <v>455</v>
      </c>
      <c r="C38" s="2" t="s">
        <v>264</v>
      </c>
      <c r="D38" s="2"/>
      <c r="E38" s="2" t="s">
        <v>405</v>
      </c>
      <c r="F38" s="2"/>
      <c r="G38" s="2" t="s">
        <v>40</v>
      </c>
      <c r="H38" s="2"/>
      <c r="I38" s="2" t="s">
        <v>18</v>
      </c>
      <c r="J38" s="2" t="s">
        <v>409</v>
      </c>
      <c r="K38" s="2" t="s">
        <v>404</v>
      </c>
      <c r="L38" s="2"/>
      <c r="M38" s="2"/>
      <c r="N38" s="2"/>
      <c r="O38" s="2"/>
      <c r="P38" s="2"/>
      <c r="Q38" s="2" t="s">
        <v>403</v>
      </c>
      <c r="R38" s="2" t="s">
        <v>402</v>
      </c>
      <c r="S38" s="2"/>
      <c r="T38" s="2"/>
      <c r="U38" s="1" t="s">
        <v>456</v>
      </c>
      <c r="V38" s="19">
        <v>6</v>
      </c>
    </row>
    <row r="39" spans="1:22" ht="210">
      <c r="A39" s="5">
        <v>38</v>
      </c>
      <c r="B39" s="23" t="s">
        <v>457</v>
      </c>
      <c r="C39" s="2" t="s">
        <v>264</v>
      </c>
      <c r="D39" s="2"/>
      <c r="E39" s="2" t="s">
        <v>401</v>
      </c>
      <c r="F39" s="2"/>
      <c r="G39" s="2" t="s">
        <v>40</v>
      </c>
      <c r="H39" s="2"/>
      <c r="I39" s="2" t="s">
        <v>18</v>
      </c>
      <c r="J39" s="2" t="s">
        <v>409</v>
      </c>
      <c r="K39" s="2" t="s">
        <v>400</v>
      </c>
      <c r="L39" s="2"/>
      <c r="M39" s="2"/>
      <c r="N39" s="2"/>
      <c r="O39" s="2"/>
      <c r="P39" s="2"/>
      <c r="Q39" s="2" t="s">
        <v>399</v>
      </c>
      <c r="R39" s="2" t="s">
        <v>398</v>
      </c>
      <c r="S39" s="2"/>
      <c r="T39" s="2"/>
      <c r="U39" s="1" t="s">
        <v>456</v>
      </c>
      <c r="V39" s="19">
        <v>7</v>
      </c>
    </row>
    <row r="40" spans="1:22" ht="120">
      <c r="A40" s="5">
        <v>39</v>
      </c>
      <c r="B40" s="23">
        <v>123</v>
      </c>
      <c r="C40" s="2" t="s">
        <v>264</v>
      </c>
      <c r="D40" s="2" t="s">
        <v>65</v>
      </c>
      <c r="E40" s="2" t="s">
        <v>85</v>
      </c>
      <c r="F40" s="2" t="s">
        <v>84</v>
      </c>
      <c r="G40" s="2" t="s">
        <v>25</v>
      </c>
      <c r="H40" s="2" t="s">
        <v>24</v>
      </c>
      <c r="I40" s="2" t="s">
        <v>18</v>
      </c>
      <c r="J40" s="2" t="s">
        <v>410</v>
      </c>
      <c r="K40" s="2" t="s">
        <v>151</v>
      </c>
      <c r="L40" s="2"/>
      <c r="M40" s="2"/>
      <c r="N40" s="2" t="s">
        <v>15</v>
      </c>
      <c r="O40" s="2" t="s">
        <v>15</v>
      </c>
      <c r="P40" s="2"/>
      <c r="Q40" s="2" t="s">
        <v>23</v>
      </c>
      <c r="R40" s="2" t="s">
        <v>458</v>
      </c>
      <c r="S40" s="2"/>
      <c r="T40" s="2" t="s">
        <v>83</v>
      </c>
      <c r="U40" s="1" t="s">
        <v>263</v>
      </c>
      <c r="V40" s="19">
        <v>2</v>
      </c>
    </row>
    <row r="41" spans="1:22" ht="75">
      <c r="A41" s="5">
        <v>40</v>
      </c>
      <c r="B41" s="23" t="s">
        <v>459</v>
      </c>
      <c r="C41" s="2" t="s">
        <v>264</v>
      </c>
      <c r="D41" s="2"/>
      <c r="E41" s="2" t="s">
        <v>286</v>
      </c>
      <c r="F41" s="2"/>
      <c r="G41" s="2" t="s">
        <v>25</v>
      </c>
      <c r="H41" s="2"/>
      <c r="I41" s="2" t="s">
        <v>18</v>
      </c>
      <c r="J41" s="2" t="s">
        <v>409</v>
      </c>
      <c r="K41" s="2" t="s">
        <v>151</v>
      </c>
      <c r="L41" s="2"/>
      <c r="M41" s="2"/>
      <c r="N41" s="2" t="s">
        <v>15</v>
      </c>
      <c r="O41" s="2" t="s">
        <v>15</v>
      </c>
      <c r="P41" s="2"/>
      <c r="Q41" s="2" t="s">
        <v>15</v>
      </c>
      <c r="R41" s="2" t="s">
        <v>287</v>
      </c>
      <c r="S41" s="2"/>
      <c r="T41" s="2"/>
      <c r="U41" s="2" t="s">
        <v>263</v>
      </c>
      <c r="V41" s="19">
        <v>2</v>
      </c>
    </row>
    <row r="42" spans="1:22" ht="180">
      <c r="A42" s="5">
        <v>41</v>
      </c>
      <c r="B42" s="23">
        <v>37</v>
      </c>
      <c r="C42" s="2" t="s">
        <v>264</v>
      </c>
      <c r="D42" s="2" t="s">
        <v>126</v>
      </c>
      <c r="E42" s="2" t="s">
        <v>125</v>
      </c>
      <c r="F42" s="2" t="s">
        <v>124</v>
      </c>
      <c r="G42" s="2" t="s">
        <v>25</v>
      </c>
      <c r="H42" s="2" t="s">
        <v>24</v>
      </c>
      <c r="I42" s="2" t="s">
        <v>18</v>
      </c>
      <c r="J42" s="2" t="s">
        <v>410</v>
      </c>
      <c r="K42" s="2" t="s">
        <v>151</v>
      </c>
      <c r="L42" s="2"/>
      <c r="M42" s="2"/>
      <c r="N42" s="2" t="s">
        <v>15</v>
      </c>
      <c r="O42" s="2" t="s">
        <v>15</v>
      </c>
      <c r="P42" s="2"/>
      <c r="Q42" s="2" t="s">
        <v>113</v>
      </c>
      <c r="R42" s="2" t="s">
        <v>396</v>
      </c>
      <c r="S42" s="2"/>
      <c r="T42" s="2" t="s">
        <v>123</v>
      </c>
      <c r="U42" s="2" t="s">
        <v>58</v>
      </c>
      <c r="V42" s="19">
        <v>2</v>
      </c>
    </row>
    <row r="43" spans="1:22" ht="75">
      <c r="A43" s="5">
        <v>42</v>
      </c>
      <c r="B43" s="23" t="s">
        <v>460</v>
      </c>
      <c r="C43" s="2" t="s">
        <v>264</v>
      </c>
      <c r="D43" s="2"/>
      <c r="E43" s="2" t="s">
        <v>395</v>
      </c>
      <c r="F43" s="2"/>
      <c r="G43" s="2" t="s">
        <v>25</v>
      </c>
      <c r="H43" s="2"/>
      <c r="I43" s="2" t="s">
        <v>18</v>
      </c>
      <c r="J43" s="2" t="s">
        <v>409</v>
      </c>
      <c r="K43" s="2" t="s">
        <v>151</v>
      </c>
      <c r="L43" s="2"/>
      <c r="M43" s="2"/>
      <c r="N43" s="2" t="s">
        <v>15</v>
      </c>
      <c r="O43" s="2" t="s">
        <v>15</v>
      </c>
      <c r="P43" s="2"/>
      <c r="Q43" s="2" t="s">
        <v>113</v>
      </c>
      <c r="R43" s="2" t="s">
        <v>394</v>
      </c>
      <c r="S43" s="2"/>
      <c r="T43" s="2"/>
      <c r="U43" s="2" t="s">
        <v>263</v>
      </c>
      <c r="V43" s="19">
        <v>2</v>
      </c>
    </row>
    <row r="44" spans="1:22" ht="90">
      <c r="A44" s="5">
        <v>43</v>
      </c>
      <c r="B44" s="23" t="s">
        <v>461</v>
      </c>
      <c r="C44" s="2" t="s">
        <v>264</v>
      </c>
      <c r="D44" s="2"/>
      <c r="E44" s="2" t="s">
        <v>393</v>
      </c>
      <c r="F44" s="2"/>
      <c r="G44" s="2" t="s">
        <v>19</v>
      </c>
      <c r="H44" s="2"/>
      <c r="I44" s="2" t="s">
        <v>18</v>
      </c>
      <c r="J44" s="2" t="s">
        <v>409</v>
      </c>
      <c r="K44" s="2" t="s">
        <v>392</v>
      </c>
      <c r="L44" s="2"/>
      <c r="M44" s="2"/>
      <c r="N44" s="2" t="s">
        <v>15</v>
      </c>
      <c r="O44" s="2" t="s">
        <v>15</v>
      </c>
      <c r="P44" s="2"/>
      <c r="Q44" s="2" t="s">
        <v>391</v>
      </c>
      <c r="R44" s="2" t="s">
        <v>390</v>
      </c>
      <c r="S44" s="2"/>
      <c r="T44" s="2"/>
      <c r="U44" s="2" t="s">
        <v>263</v>
      </c>
      <c r="V44" s="19">
        <v>2</v>
      </c>
    </row>
    <row r="45" spans="1:22" ht="225">
      <c r="A45" s="5">
        <v>44</v>
      </c>
      <c r="B45" s="23" t="s">
        <v>462</v>
      </c>
      <c r="C45" s="2" t="s">
        <v>266</v>
      </c>
      <c r="D45" s="2"/>
      <c r="E45" s="2" t="s">
        <v>389</v>
      </c>
      <c r="F45" s="2"/>
      <c r="G45" s="2" t="s">
        <v>19</v>
      </c>
      <c r="H45" s="2"/>
      <c r="I45" s="2" t="s">
        <v>18</v>
      </c>
      <c r="J45" s="2" t="s">
        <v>409</v>
      </c>
      <c r="K45" s="2" t="s">
        <v>388</v>
      </c>
      <c r="L45" s="2"/>
      <c r="M45" s="2"/>
      <c r="N45" s="2"/>
      <c r="O45" s="2" t="s">
        <v>592</v>
      </c>
      <c r="P45" s="2"/>
      <c r="Q45" s="2" t="s">
        <v>352</v>
      </c>
      <c r="R45" s="2" t="s">
        <v>385</v>
      </c>
      <c r="S45" s="2"/>
      <c r="T45" s="2"/>
      <c r="U45" s="2" t="s">
        <v>387</v>
      </c>
      <c r="V45" s="19">
        <v>2</v>
      </c>
    </row>
    <row r="46" spans="1:22" ht="225">
      <c r="A46" s="5">
        <v>45</v>
      </c>
      <c r="B46" s="23" t="s">
        <v>463</v>
      </c>
      <c r="C46" s="2" t="s">
        <v>266</v>
      </c>
      <c r="D46" s="2"/>
      <c r="E46" s="2" t="s">
        <v>386</v>
      </c>
      <c r="F46" s="2"/>
      <c r="G46" s="2" t="s">
        <v>25</v>
      </c>
      <c r="H46" s="2"/>
      <c r="I46" s="2" t="s">
        <v>177</v>
      </c>
      <c r="J46" s="2" t="s">
        <v>409</v>
      </c>
      <c r="K46" s="2" t="s">
        <v>151</v>
      </c>
      <c r="L46" s="2"/>
      <c r="M46" s="2"/>
      <c r="N46" s="2" t="s">
        <v>15</v>
      </c>
      <c r="O46" s="2" t="s">
        <v>15</v>
      </c>
      <c r="P46" s="2"/>
      <c r="Q46" s="2"/>
      <c r="R46" s="2" t="s">
        <v>385</v>
      </c>
      <c r="S46" s="2"/>
      <c r="T46" s="2"/>
      <c r="U46" s="2" t="s">
        <v>58</v>
      </c>
      <c r="V46" s="19">
        <v>2</v>
      </c>
    </row>
    <row r="47" spans="1:22" ht="315">
      <c r="A47" s="5">
        <v>46</v>
      </c>
      <c r="B47" s="23" t="s">
        <v>413</v>
      </c>
      <c r="C47" s="2" t="s">
        <v>266</v>
      </c>
      <c r="D47" s="2"/>
      <c r="E47" s="2" t="s">
        <v>464</v>
      </c>
      <c r="F47" s="2"/>
      <c r="G47" s="2" t="s">
        <v>40</v>
      </c>
      <c r="H47" s="2"/>
      <c r="I47" s="2" t="s">
        <v>18</v>
      </c>
      <c r="J47" s="2" t="s">
        <v>410</v>
      </c>
      <c r="K47" s="2" t="s">
        <v>465</v>
      </c>
      <c r="L47" s="2" t="str">
        <f>UPPER(K47)</f>
        <v>1. POTENTIAL PERMANENT EMPLOYEES
2. TEMPORARY EMPLOYEES
3. CONTRACTORS
4. NONE OF THE ABOVE</v>
      </c>
      <c r="M47" s="2"/>
      <c r="N47" s="2" t="s">
        <v>15</v>
      </c>
      <c r="O47" s="2" t="s">
        <v>15</v>
      </c>
      <c r="P47" s="2"/>
      <c r="Q47" s="2" t="s">
        <v>466</v>
      </c>
      <c r="R47" s="2" t="s">
        <v>467</v>
      </c>
      <c r="S47" s="2"/>
      <c r="T47" s="2"/>
      <c r="U47" s="2" t="s">
        <v>374</v>
      </c>
      <c r="V47" s="19">
        <v>3</v>
      </c>
    </row>
    <row r="48" spans="1:22" ht="195">
      <c r="A48" s="5">
        <v>47</v>
      </c>
      <c r="B48" s="23" t="s">
        <v>413</v>
      </c>
      <c r="C48" s="2" t="s">
        <v>266</v>
      </c>
      <c r="D48" s="2"/>
      <c r="E48" s="2" t="s">
        <v>468</v>
      </c>
      <c r="F48" s="2"/>
      <c r="G48" s="2" t="s">
        <v>40</v>
      </c>
      <c r="H48" s="2"/>
      <c r="I48" s="2" t="s">
        <v>177</v>
      </c>
      <c r="J48" s="2" t="s">
        <v>410</v>
      </c>
      <c r="K48" s="2" t="s">
        <v>469</v>
      </c>
      <c r="L48" s="2"/>
      <c r="M48" s="2"/>
      <c r="N48" s="2" t="s">
        <v>15</v>
      </c>
      <c r="O48" s="2" t="s">
        <v>15</v>
      </c>
      <c r="P48" s="2"/>
      <c r="Q48" s="2"/>
      <c r="R48" s="2" t="s">
        <v>470</v>
      </c>
      <c r="S48" s="2"/>
      <c r="T48" s="2"/>
      <c r="U48" s="2" t="s">
        <v>471</v>
      </c>
      <c r="V48" s="19">
        <v>2</v>
      </c>
    </row>
    <row r="49" spans="1:22" ht="180">
      <c r="A49" s="5">
        <v>48</v>
      </c>
      <c r="B49" s="23" t="s">
        <v>413</v>
      </c>
      <c r="C49" s="2" t="s">
        <v>266</v>
      </c>
      <c r="D49" s="2"/>
      <c r="E49" s="2" t="s">
        <v>472</v>
      </c>
      <c r="F49" s="2"/>
      <c r="G49" s="2" t="s">
        <v>25</v>
      </c>
      <c r="H49" s="2"/>
      <c r="I49" s="2" t="s">
        <v>177</v>
      </c>
      <c r="J49" s="2" t="s">
        <v>410</v>
      </c>
      <c r="K49" s="2" t="s">
        <v>151</v>
      </c>
      <c r="L49" s="2"/>
      <c r="M49" s="2"/>
      <c r="N49" s="2" t="s">
        <v>15</v>
      </c>
      <c r="O49" s="2" t="s">
        <v>15</v>
      </c>
      <c r="P49" s="2"/>
      <c r="Q49" s="2"/>
      <c r="R49" s="2" t="s">
        <v>473</v>
      </c>
      <c r="S49" s="2"/>
      <c r="T49" s="2"/>
      <c r="U49" s="2" t="s">
        <v>58</v>
      </c>
      <c r="V49" s="19">
        <v>2</v>
      </c>
    </row>
    <row r="50" spans="1:22" ht="225">
      <c r="A50" s="5">
        <v>49</v>
      </c>
      <c r="B50" s="23">
        <v>45</v>
      </c>
      <c r="C50" s="2" t="s">
        <v>266</v>
      </c>
      <c r="D50" s="2"/>
      <c r="E50" s="2" t="s">
        <v>267</v>
      </c>
      <c r="F50" s="2"/>
      <c r="G50" s="2" t="s">
        <v>25</v>
      </c>
      <c r="H50" s="13" t="s">
        <v>24</v>
      </c>
      <c r="I50" s="2" t="s">
        <v>18</v>
      </c>
      <c r="J50" s="2" t="s">
        <v>409</v>
      </c>
      <c r="K50" s="2" t="s">
        <v>151</v>
      </c>
      <c r="L50" s="2"/>
      <c r="M50" s="2"/>
      <c r="N50" s="2" t="s">
        <v>18</v>
      </c>
      <c r="O50" s="2" t="s">
        <v>15</v>
      </c>
      <c r="P50" s="11"/>
      <c r="Q50" s="2" t="s">
        <v>593</v>
      </c>
      <c r="R50" s="2" t="s">
        <v>313</v>
      </c>
      <c r="S50" s="2" t="s">
        <v>288</v>
      </c>
      <c r="T50" s="11"/>
      <c r="U50" s="2" t="s">
        <v>263</v>
      </c>
      <c r="V50" s="19">
        <v>2</v>
      </c>
    </row>
    <row r="51" spans="1:22" ht="90">
      <c r="A51" s="5">
        <v>50</v>
      </c>
      <c r="B51" s="23">
        <v>46</v>
      </c>
      <c r="C51" s="2" t="s">
        <v>266</v>
      </c>
      <c r="D51" s="2"/>
      <c r="E51" s="2" t="s">
        <v>268</v>
      </c>
      <c r="F51" s="2"/>
      <c r="G51" s="2" t="s">
        <v>25</v>
      </c>
      <c r="H51" s="13"/>
      <c r="I51" s="2" t="s">
        <v>177</v>
      </c>
      <c r="J51" s="2" t="s">
        <v>409</v>
      </c>
      <c r="K51" s="2" t="s">
        <v>151</v>
      </c>
      <c r="L51" s="2"/>
      <c r="M51" s="2"/>
      <c r="N51" s="2" t="s">
        <v>15</v>
      </c>
      <c r="O51" s="2" t="s">
        <v>15</v>
      </c>
      <c r="P51" s="11"/>
      <c r="Q51" s="2" t="s">
        <v>135</v>
      </c>
      <c r="R51" s="2" t="s">
        <v>314</v>
      </c>
      <c r="S51" s="2"/>
      <c r="T51" s="11"/>
      <c r="U51" s="2" t="s">
        <v>58</v>
      </c>
      <c r="V51" s="19">
        <v>2</v>
      </c>
    </row>
    <row r="52" spans="1:22" ht="120">
      <c r="A52" s="5">
        <v>51</v>
      </c>
      <c r="B52" s="23" t="s">
        <v>413</v>
      </c>
      <c r="C52" s="2" t="s">
        <v>278</v>
      </c>
      <c r="D52" s="2"/>
      <c r="E52" s="2" t="s">
        <v>474</v>
      </c>
      <c r="F52" s="2"/>
      <c r="G52" s="2" t="s">
        <v>40</v>
      </c>
      <c r="H52" s="13"/>
      <c r="I52" s="2" t="s">
        <v>18</v>
      </c>
      <c r="J52" s="2" t="s">
        <v>409</v>
      </c>
      <c r="K52" s="2" t="s">
        <v>384</v>
      </c>
      <c r="L52" s="2"/>
      <c r="M52" s="2"/>
      <c r="N52" s="2" t="s">
        <v>15</v>
      </c>
      <c r="O52" s="2" t="s">
        <v>15</v>
      </c>
      <c r="P52" s="11"/>
      <c r="Q52" s="2" t="s">
        <v>376</v>
      </c>
      <c r="R52" s="2" t="s">
        <v>383</v>
      </c>
      <c r="S52" s="2" t="s">
        <v>369</v>
      </c>
      <c r="T52" s="11"/>
      <c r="U52" s="2" t="s">
        <v>374</v>
      </c>
      <c r="V52" s="19">
        <v>3</v>
      </c>
    </row>
    <row r="53" spans="1:22" ht="120">
      <c r="A53" s="5">
        <v>52</v>
      </c>
      <c r="B53" s="23" t="s">
        <v>413</v>
      </c>
      <c r="C53" s="2" t="s">
        <v>278</v>
      </c>
      <c r="D53" s="2"/>
      <c r="E53" s="2" t="s">
        <v>475</v>
      </c>
      <c r="F53" s="2"/>
      <c r="G53" s="2" t="s">
        <v>40</v>
      </c>
      <c r="H53" s="13"/>
      <c r="I53" s="2" t="s">
        <v>18</v>
      </c>
      <c r="J53" s="2" t="s">
        <v>409</v>
      </c>
      <c r="K53" s="2" t="s">
        <v>382</v>
      </c>
      <c r="L53" s="2"/>
      <c r="M53" s="2"/>
      <c r="N53" s="2" t="s">
        <v>15</v>
      </c>
      <c r="O53" s="2" t="s">
        <v>476</v>
      </c>
      <c r="P53" s="11"/>
      <c r="Q53" s="2" t="s">
        <v>376</v>
      </c>
      <c r="R53" s="2" t="s">
        <v>381</v>
      </c>
      <c r="S53" s="2" t="s">
        <v>369</v>
      </c>
      <c r="T53" s="11"/>
      <c r="U53" s="2" t="s">
        <v>374</v>
      </c>
      <c r="V53" s="19">
        <v>3</v>
      </c>
    </row>
    <row r="54" spans="1:22" ht="120">
      <c r="A54" s="5">
        <v>53</v>
      </c>
      <c r="B54" s="23" t="s">
        <v>413</v>
      </c>
      <c r="C54" s="2" t="s">
        <v>278</v>
      </c>
      <c r="D54" s="2"/>
      <c r="E54" s="2" t="s">
        <v>477</v>
      </c>
      <c r="F54" s="2"/>
      <c r="G54" s="2" t="s">
        <v>19</v>
      </c>
      <c r="H54" s="13"/>
      <c r="I54" s="2" t="s">
        <v>177</v>
      </c>
      <c r="J54" s="2" t="s">
        <v>409</v>
      </c>
      <c r="K54" s="2" t="s">
        <v>380</v>
      </c>
      <c r="L54" s="2"/>
      <c r="M54" s="2"/>
      <c r="N54" s="2" t="s">
        <v>15</v>
      </c>
      <c r="O54" s="2" t="s">
        <v>15</v>
      </c>
      <c r="P54" s="11"/>
      <c r="Q54" s="2" t="s">
        <v>352</v>
      </c>
      <c r="R54" s="2" t="s">
        <v>379</v>
      </c>
      <c r="S54" s="2" t="s">
        <v>379</v>
      </c>
      <c r="T54" s="11"/>
      <c r="U54" s="2" t="s">
        <v>57</v>
      </c>
      <c r="V54" s="19">
        <v>2</v>
      </c>
    </row>
    <row r="55" spans="1:22" ht="120">
      <c r="A55" s="5">
        <v>54</v>
      </c>
      <c r="B55" s="23">
        <v>53</v>
      </c>
      <c r="C55" s="2" t="s">
        <v>278</v>
      </c>
      <c r="D55" s="2"/>
      <c r="E55" s="2" t="s">
        <v>378</v>
      </c>
      <c r="F55" s="2"/>
      <c r="G55" s="2" t="s">
        <v>40</v>
      </c>
      <c r="H55" s="13"/>
      <c r="I55" s="2" t="s">
        <v>18</v>
      </c>
      <c r="J55" s="2" t="s">
        <v>409</v>
      </c>
      <c r="K55" s="2" t="s">
        <v>377</v>
      </c>
      <c r="L55" s="2"/>
      <c r="M55" s="2"/>
      <c r="N55" s="2" t="s">
        <v>15</v>
      </c>
      <c r="O55" s="2"/>
      <c r="P55" s="11"/>
      <c r="Q55" s="2" t="s">
        <v>376</v>
      </c>
      <c r="R55" s="2" t="s">
        <v>375</v>
      </c>
      <c r="S55" s="2" t="s">
        <v>369</v>
      </c>
      <c r="T55" s="11"/>
      <c r="U55" s="2" t="s">
        <v>374</v>
      </c>
      <c r="V55" s="19">
        <v>3</v>
      </c>
    </row>
    <row r="56" spans="1:22" ht="375">
      <c r="A56" s="5">
        <v>55</v>
      </c>
      <c r="B56" s="23">
        <v>54</v>
      </c>
      <c r="C56" s="2" t="s">
        <v>278</v>
      </c>
      <c r="D56" s="2"/>
      <c r="E56" s="2" t="s">
        <v>373</v>
      </c>
      <c r="F56" s="2"/>
      <c r="G56" s="2" t="s">
        <v>40</v>
      </c>
      <c r="H56" s="13"/>
      <c r="I56" s="2" t="s">
        <v>177</v>
      </c>
      <c r="J56" s="2" t="s">
        <v>409</v>
      </c>
      <c r="K56" s="2" t="s">
        <v>372</v>
      </c>
      <c r="L56" s="2"/>
      <c r="M56" s="2"/>
      <c r="N56" s="2" t="s">
        <v>15</v>
      </c>
      <c r="O56" s="2" t="s">
        <v>15</v>
      </c>
      <c r="P56" s="11"/>
      <c r="Q56" s="2" t="s">
        <v>371</v>
      </c>
      <c r="R56" s="2" t="s">
        <v>370</v>
      </c>
      <c r="S56" s="2" t="s">
        <v>369</v>
      </c>
      <c r="T56" s="11"/>
      <c r="U56" s="2" t="s">
        <v>368</v>
      </c>
      <c r="V56" s="19">
        <v>8</v>
      </c>
    </row>
    <row r="57" spans="1:22" ht="135">
      <c r="A57" s="5">
        <v>56</v>
      </c>
      <c r="B57" s="23">
        <v>55</v>
      </c>
      <c r="C57" s="2" t="s">
        <v>278</v>
      </c>
      <c r="D57" s="2"/>
      <c r="E57" s="2" t="s">
        <v>367</v>
      </c>
      <c r="F57" s="2"/>
      <c r="G57" s="2" t="s">
        <v>40</v>
      </c>
      <c r="H57" s="13"/>
      <c r="I57" s="2" t="s">
        <v>18</v>
      </c>
      <c r="J57" s="2" t="s">
        <v>410</v>
      </c>
      <c r="K57" s="2" t="s">
        <v>478</v>
      </c>
      <c r="L57" s="2"/>
      <c r="M57" s="2"/>
      <c r="N57" s="2" t="s">
        <v>15</v>
      </c>
      <c r="O57" s="2" t="s">
        <v>15</v>
      </c>
      <c r="P57" s="11"/>
      <c r="Q57" s="2" t="s">
        <v>14</v>
      </c>
      <c r="R57" s="2" t="s">
        <v>479</v>
      </c>
      <c r="S57" s="2"/>
      <c r="T57" s="11"/>
      <c r="U57" s="2" t="s">
        <v>480</v>
      </c>
      <c r="V57" s="19">
        <v>2</v>
      </c>
    </row>
    <row r="58" spans="1:22" ht="45">
      <c r="A58" s="5">
        <v>57</v>
      </c>
      <c r="B58" s="23">
        <v>68</v>
      </c>
      <c r="C58" s="2" t="s">
        <v>271</v>
      </c>
      <c r="D58" s="2"/>
      <c r="E58" s="2" t="s">
        <v>366</v>
      </c>
      <c r="F58" s="2"/>
      <c r="G58" s="2" t="s">
        <v>25</v>
      </c>
      <c r="H58" s="13"/>
      <c r="I58" s="13" t="s">
        <v>18</v>
      </c>
      <c r="J58" s="13" t="s">
        <v>409</v>
      </c>
      <c r="K58" s="2" t="s">
        <v>151</v>
      </c>
      <c r="L58" s="2"/>
      <c r="M58" s="2"/>
      <c r="N58" s="2" t="s">
        <v>15</v>
      </c>
      <c r="O58" s="2" t="s">
        <v>15</v>
      </c>
      <c r="P58" s="11"/>
      <c r="Q58" s="2" t="s">
        <v>135</v>
      </c>
      <c r="R58" s="2" t="s">
        <v>365</v>
      </c>
      <c r="S58" s="2"/>
      <c r="T58" s="11"/>
      <c r="U58" s="2" t="s">
        <v>263</v>
      </c>
      <c r="V58" s="19">
        <v>2</v>
      </c>
    </row>
    <row r="59" spans="1:22" ht="210">
      <c r="A59" s="5">
        <v>58</v>
      </c>
      <c r="B59" s="23">
        <v>69</v>
      </c>
      <c r="C59" s="2" t="s">
        <v>271</v>
      </c>
      <c r="D59" s="2"/>
      <c r="E59" s="2" t="s">
        <v>364</v>
      </c>
      <c r="F59" s="2"/>
      <c r="G59" s="2" t="s">
        <v>40</v>
      </c>
      <c r="H59" s="13"/>
      <c r="I59" s="13" t="s">
        <v>18</v>
      </c>
      <c r="J59" s="13" t="s">
        <v>409</v>
      </c>
      <c r="K59" s="2" t="s">
        <v>363</v>
      </c>
      <c r="L59" s="2"/>
      <c r="M59" s="2"/>
      <c r="N59" s="2"/>
      <c r="O59" s="2"/>
      <c r="P59" s="11"/>
      <c r="Q59" s="2" t="s">
        <v>362</v>
      </c>
      <c r="R59" s="2" t="s">
        <v>361</v>
      </c>
      <c r="S59" s="2"/>
      <c r="T59" s="11"/>
      <c r="U59" s="2" t="s">
        <v>360</v>
      </c>
      <c r="V59" s="19">
        <v>9</v>
      </c>
    </row>
    <row r="60" spans="1:22" ht="105">
      <c r="A60" s="5">
        <v>59</v>
      </c>
      <c r="B60" s="23">
        <v>76</v>
      </c>
      <c r="C60" s="2" t="s">
        <v>271</v>
      </c>
      <c r="D60" s="2"/>
      <c r="E60" s="2" t="s">
        <v>481</v>
      </c>
      <c r="F60" s="2"/>
      <c r="G60" s="2" t="s">
        <v>19</v>
      </c>
      <c r="H60" s="13"/>
      <c r="I60" s="2" t="s">
        <v>177</v>
      </c>
      <c r="J60" s="13" t="s">
        <v>409</v>
      </c>
      <c r="K60" s="2" t="s">
        <v>588</v>
      </c>
      <c r="L60" s="2"/>
      <c r="M60" s="2"/>
      <c r="N60" s="2" t="s">
        <v>15</v>
      </c>
      <c r="O60" s="2" t="s">
        <v>15</v>
      </c>
      <c r="P60" s="11"/>
      <c r="Q60" s="2" t="s">
        <v>589</v>
      </c>
      <c r="R60" s="2" t="s">
        <v>294</v>
      </c>
      <c r="S60" s="2"/>
      <c r="T60" s="11"/>
      <c r="U60" s="2" t="s">
        <v>263</v>
      </c>
      <c r="V60" s="19">
        <v>2</v>
      </c>
    </row>
    <row r="61" spans="1:22" ht="375">
      <c r="A61" s="5">
        <v>60</v>
      </c>
      <c r="B61" s="23">
        <v>70</v>
      </c>
      <c r="C61" s="2" t="s">
        <v>271</v>
      </c>
      <c r="D61" s="2"/>
      <c r="E61" s="2" t="s">
        <v>359</v>
      </c>
      <c r="F61" s="2"/>
      <c r="G61" s="2" t="s">
        <v>40</v>
      </c>
      <c r="H61" s="13"/>
      <c r="I61" s="13" t="s">
        <v>18</v>
      </c>
      <c r="J61" s="13" t="s">
        <v>409</v>
      </c>
      <c r="K61" s="2" t="s">
        <v>358</v>
      </c>
      <c r="L61" s="2"/>
      <c r="M61" s="2"/>
      <c r="N61" s="2" t="s">
        <v>15</v>
      </c>
      <c r="O61" s="2" t="s">
        <v>15</v>
      </c>
      <c r="P61" s="11"/>
      <c r="Q61" s="2" t="s">
        <v>357</v>
      </c>
      <c r="R61" s="2" t="s">
        <v>482</v>
      </c>
      <c r="S61" s="2"/>
      <c r="T61" s="11"/>
      <c r="U61" s="2" t="s">
        <v>356</v>
      </c>
      <c r="V61" s="19">
        <v>5</v>
      </c>
    </row>
    <row r="62" spans="1:22" ht="120">
      <c r="A62" s="5">
        <v>61</v>
      </c>
      <c r="B62" s="23">
        <v>70</v>
      </c>
      <c r="C62" s="2" t="s">
        <v>271</v>
      </c>
      <c r="D62" s="2"/>
      <c r="E62" s="2" t="s">
        <v>355</v>
      </c>
      <c r="F62" s="2"/>
      <c r="G62" s="2" t="s">
        <v>40</v>
      </c>
      <c r="H62" s="13"/>
      <c r="I62" s="13" t="s">
        <v>18</v>
      </c>
      <c r="J62" s="13" t="s">
        <v>409</v>
      </c>
      <c r="K62" s="2" t="s">
        <v>354</v>
      </c>
      <c r="L62" s="2"/>
      <c r="M62" s="2"/>
      <c r="N62" s="2" t="s">
        <v>15</v>
      </c>
      <c r="O62" s="2" t="s">
        <v>15</v>
      </c>
      <c r="P62" s="11"/>
      <c r="Q62" s="2" t="s">
        <v>352</v>
      </c>
      <c r="R62" s="2" t="s">
        <v>292</v>
      </c>
      <c r="S62" s="2"/>
      <c r="T62" s="11"/>
      <c r="U62" s="25" t="s">
        <v>471</v>
      </c>
      <c r="V62" s="19">
        <v>2</v>
      </c>
    </row>
    <row r="63" spans="1:22" ht="60">
      <c r="A63" s="5">
        <v>62</v>
      </c>
      <c r="B63" s="23">
        <v>71</v>
      </c>
      <c r="C63" s="2" t="s">
        <v>271</v>
      </c>
      <c r="D63" s="2"/>
      <c r="E63" s="2" t="s">
        <v>353</v>
      </c>
      <c r="F63" s="2"/>
      <c r="G63" s="2" t="s">
        <v>19</v>
      </c>
      <c r="H63" s="13"/>
      <c r="I63" s="13" t="s">
        <v>18</v>
      </c>
      <c r="J63" s="13" t="s">
        <v>409</v>
      </c>
      <c r="K63" s="2" t="s">
        <v>483</v>
      </c>
      <c r="L63" s="2"/>
      <c r="M63" s="2"/>
      <c r="N63" s="2" t="s">
        <v>15</v>
      </c>
      <c r="O63" s="2" t="s">
        <v>15</v>
      </c>
      <c r="P63" s="11"/>
      <c r="Q63" s="2" t="s">
        <v>352</v>
      </c>
      <c r="R63" s="2" t="s">
        <v>351</v>
      </c>
      <c r="S63" s="2" t="s">
        <v>350</v>
      </c>
      <c r="T63" s="11"/>
      <c r="U63" s="2" t="s">
        <v>57</v>
      </c>
      <c r="V63" s="19">
        <v>2</v>
      </c>
    </row>
    <row r="64" spans="1:22" ht="90">
      <c r="A64" s="5">
        <v>63</v>
      </c>
      <c r="B64" s="23">
        <v>72</v>
      </c>
      <c r="C64" s="2" t="s">
        <v>271</v>
      </c>
      <c r="D64" s="2"/>
      <c r="E64" s="2" t="s">
        <v>272</v>
      </c>
      <c r="F64" s="2"/>
      <c r="G64" s="2" t="s">
        <v>25</v>
      </c>
      <c r="H64" s="13"/>
      <c r="I64" s="13" t="s">
        <v>18</v>
      </c>
      <c r="J64" s="13" t="s">
        <v>409</v>
      </c>
      <c r="K64" s="2" t="s">
        <v>151</v>
      </c>
      <c r="L64" s="2"/>
      <c r="M64" s="2"/>
      <c r="N64" s="2" t="s">
        <v>15</v>
      </c>
      <c r="O64" s="2" t="s">
        <v>15</v>
      </c>
      <c r="P64" s="11"/>
      <c r="Q64" s="2" t="s">
        <v>135</v>
      </c>
      <c r="R64" s="2" t="s">
        <v>293</v>
      </c>
      <c r="S64" s="2"/>
      <c r="T64" s="11"/>
      <c r="U64" s="2" t="s">
        <v>263</v>
      </c>
      <c r="V64" s="19">
        <v>2</v>
      </c>
    </row>
    <row r="65" spans="1:22" ht="180">
      <c r="A65" s="5">
        <v>64</v>
      </c>
      <c r="B65" s="23">
        <v>73</v>
      </c>
      <c r="C65" s="2" t="s">
        <v>271</v>
      </c>
      <c r="D65" s="2"/>
      <c r="E65" s="2" t="s">
        <v>349</v>
      </c>
      <c r="F65" s="2"/>
      <c r="G65" s="2" t="s">
        <v>25</v>
      </c>
      <c r="H65" s="13"/>
      <c r="I65" s="2" t="s">
        <v>18</v>
      </c>
      <c r="J65" s="13" t="s">
        <v>410</v>
      </c>
      <c r="K65" s="2" t="s">
        <v>151</v>
      </c>
      <c r="L65" s="2"/>
      <c r="M65" s="2"/>
      <c r="N65" s="2" t="s">
        <v>15</v>
      </c>
      <c r="O65" s="2" t="s">
        <v>15</v>
      </c>
      <c r="P65" s="11"/>
      <c r="Q65" s="2" t="s">
        <v>135</v>
      </c>
      <c r="R65" s="2" t="s">
        <v>484</v>
      </c>
      <c r="S65" s="2"/>
      <c r="T65" s="11"/>
      <c r="U65" s="2" t="s">
        <v>263</v>
      </c>
      <c r="V65" s="19">
        <v>2</v>
      </c>
    </row>
    <row r="66" spans="1:22" ht="225">
      <c r="A66" s="5">
        <v>65</v>
      </c>
      <c r="B66" s="23">
        <v>74</v>
      </c>
      <c r="C66" s="2" t="s">
        <v>271</v>
      </c>
      <c r="D66" s="2" t="s">
        <v>112</v>
      </c>
      <c r="E66" s="2" t="s">
        <v>122</v>
      </c>
      <c r="F66" s="2" t="s">
        <v>121</v>
      </c>
      <c r="G66" s="2" t="s">
        <v>25</v>
      </c>
      <c r="H66" s="2" t="s">
        <v>24</v>
      </c>
      <c r="I66" s="2" t="s">
        <v>18</v>
      </c>
      <c r="J66" s="2" t="s">
        <v>409</v>
      </c>
      <c r="K66" s="2" t="s">
        <v>151</v>
      </c>
      <c r="L66" s="2"/>
      <c r="M66" s="2"/>
      <c r="N66" s="2" t="s">
        <v>15</v>
      </c>
      <c r="O66" s="2" t="s">
        <v>15</v>
      </c>
      <c r="P66" s="2"/>
      <c r="Q66" s="2" t="s">
        <v>113</v>
      </c>
      <c r="R66" s="2" t="s">
        <v>120</v>
      </c>
      <c r="S66" s="2" t="s">
        <v>119</v>
      </c>
      <c r="T66" s="2" t="s">
        <v>118</v>
      </c>
      <c r="U66" s="1" t="s">
        <v>263</v>
      </c>
      <c r="V66" s="19">
        <v>2</v>
      </c>
    </row>
    <row r="67" spans="1:22" ht="210">
      <c r="A67" s="5">
        <v>66</v>
      </c>
      <c r="B67" s="23">
        <v>75</v>
      </c>
      <c r="C67" s="2" t="s">
        <v>271</v>
      </c>
      <c r="D67" s="2" t="s">
        <v>112</v>
      </c>
      <c r="E67" s="2" t="s">
        <v>117</v>
      </c>
      <c r="F67" s="2" t="s">
        <v>116</v>
      </c>
      <c r="G67" s="2" t="s">
        <v>25</v>
      </c>
      <c r="H67" s="2" t="s">
        <v>24</v>
      </c>
      <c r="I67" s="2" t="s">
        <v>18</v>
      </c>
      <c r="J67" s="2" t="s">
        <v>409</v>
      </c>
      <c r="K67" s="2" t="s">
        <v>151</v>
      </c>
      <c r="L67" s="2"/>
      <c r="M67" s="2"/>
      <c r="N67" s="2" t="s">
        <v>15</v>
      </c>
      <c r="O67" s="2" t="s">
        <v>15</v>
      </c>
      <c r="P67" s="2"/>
      <c r="Q67" s="2" t="s">
        <v>113</v>
      </c>
      <c r="R67" s="2" t="s">
        <v>315</v>
      </c>
      <c r="S67" s="2" t="s">
        <v>115</v>
      </c>
      <c r="T67" s="2" t="s">
        <v>114</v>
      </c>
      <c r="U67" s="1" t="s">
        <v>263</v>
      </c>
      <c r="V67" s="19">
        <v>2</v>
      </c>
    </row>
    <row r="68" spans="1:22" ht="75">
      <c r="A68" s="5">
        <v>67</v>
      </c>
      <c r="B68" s="23">
        <v>77</v>
      </c>
      <c r="C68" s="2" t="s">
        <v>271</v>
      </c>
      <c r="D68" s="2"/>
      <c r="E68" s="2" t="s">
        <v>485</v>
      </c>
      <c r="F68" s="2"/>
      <c r="G68" s="2" t="s">
        <v>25</v>
      </c>
      <c r="H68" s="13"/>
      <c r="I68" s="13" t="s">
        <v>18</v>
      </c>
      <c r="J68" s="13" t="s">
        <v>409</v>
      </c>
      <c r="K68" s="2" t="s">
        <v>151</v>
      </c>
      <c r="L68" s="2"/>
      <c r="M68" s="2"/>
      <c r="N68" s="2" t="s">
        <v>15</v>
      </c>
      <c r="O68" s="2" t="s">
        <v>15</v>
      </c>
      <c r="P68" s="11"/>
      <c r="Q68" s="2" t="s">
        <v>135</v>
      </c>
      <c r="R68" s="2" t="s">
        <v>295</v>
      </c>
      <c r="S68" s="2"/>
      <c r="T68" s="11"/>
      <c r="U68" s="2" t="s">
        <v>263</v>
      </c>
      <c r="V68" s="19">
        <v>2</v>
      </c>
    </row>
    <row r="69" spans="1:22" ht="105">
      <c r="A69" s="5">
        <v>68</v>
      </c>
      <c r="B69" s="23">
        <v>78</v>
      </c>
      <c r="C69" s="2" t="s">
        <v>271</v>
      </c>
      <c r="D69" s="2"/>
      <c r="E69" s="2" t="s">
        <v>486</v>
      </c>
      <c r="F69" s="2"/>
      <c r="G69" s="2" t="s">
        <v>25</v>
      </c>
      <c r="H69" s="13"/>
      <c r="I69" s="13" t="s">
        <v>18</v>
      </c>
      <c r="J69" s="13" t="s">
        <v>409</v>
      </c>
      <c r="K69" s="2" t="s">
        <v>151</v>
      </c>
      <c r="L69" s="2"/>
      <c r="M69" s="2"/>
      <c r="N69" s="2" t="s">
        <v>15</v>
      </c>
      <c r="O69" s="2" t="s">
        <v>15</v>
      </c>
      <c r="P69" s="11"/>
      <c r="Q69" s="2" t="s">
        <v>135</v>
      </c>
      <c r="R69" s="2" t="s">
        <v>296</v>
      </c>
      <c r="S69" s="2"/>
      <c r="T69" s="11"/>
      <c r="U69" s="2" t="s">
        <v>263</v>
      </c>
      <c r="V69" s="19">
        <v>2</v>
      </c>
    </row>
    <row r="70" spans="1:22" ht="75">
      <c r="A70" s="5">
        <v>69</v>
      </c>
      <c r="B70" s="23">
        <v>79</v>
      </c>
      <c r="C70" s="2" t="s">
        <v>271</v>
      </c>
      <c r="D70" s="2"/>
      <c r="E70" s="2" t="s">
        <v>273</v>
      </c>
      <c r="F70" s="2"/>
      <c r="G70" s="2" t="s">
        <v>25</v>
      </c>
      <c r="H70" s="13"/>
      <c r="I70" s="13" t="s">
        <v>18</v>
      </c>
      <c r="J70" s="13" t="s">
        <v>409</v>
      </c>
      <c r="K70" s="2" t="s">
        <v>151</v>
      </c>
      <c r="L70" s="2"/>
      <c r="M70" s="2"/>
      <c r="N70" s="2" t="s">
        <v>15</v>
      </c>
      <c r="O70" s="2" t="s">
        <v>15</v>
      </c>
      <c r="P70" s="11"/>
      <c r="Q70" s="2" t="s">
        <v>135</v>
      </c>
      <c r="R70" s="2" t="s">
        <v>297</v>
      </c>
      <c r="S70" s="2"/>
      <c r="T70" s="11"/>
      <c r="U70" s="2" t="s">
        <v>263</v>
      </c>
      <c r="V70" s="19">
        <v>2</v>
      </c>
    </row>
    <row r="71" spans="1:22" ht="300">
      <c r="A71" s="5">
        <v>70</v>
      </c>
      <c r="B71" s="23">
        <v>80</v>
      </c>
      <c r="C71" s="2" t="s">
        <v>271</v>
      </c>
      <c r="D71" s="2"/>
      <c r="E71" s="2" t="s">
        <v>487</v>
      </c>
      <c r="F71" s="2"/>
      <c r="G71" s="2" t="s">
        <v>40</v>
      </c>
      <c r="H71" s="13"/>
      <c r="I71" s="13" t="s">
        <v>18</v>
      </c>
      <c r="J71" s="13" t="s">
        <v>409</v>
      </c>
      <c r="K71" s="2" t="s">
        <v>488</v>
      </c>
      <c r="L71" s="2"/>
      <c r="M71" s="2"/>
      <c r="N71" s="2" t="s">
        <v>15</v>
      </c>
      <c r="O71" s="2" t="s">
        <v>15</v>
      </c>
      <c r="P71" s="11"/>
      <c r="Q71" s="2" t="s">
        <v>376</v>
      </c>
      <c r="R71" s="2" t="s">
        <v>298</v>
      </c>
      <c r="S71" s="2"/>
      <c r="T71" s="11"/>
      <c r="U71" s="2" t="s">
        <v>339</v>
      </c>
      <c r="V71" s="19">
        <v>4</v>
      </c>
    </row>
    <row r="72" spans="1:22" ht="135">
      <c r="A72" s="5">
        <v>71</v>
      </c>
      <c r="B72" s="23">
        <v>81</v>
      </c>
      <c r="C72" s="2" t="s">
        <v>271</v>
      </c>
      <c r="D72" s="2"/>
      <c r="E72" s="2" t="s">
        <v>489</v>
      </c>
      <c r="F72" s="2"/>
      <c r="G72" s="2" t="s">
        <v>40</v>
      </c>
      <c r="H72" s="13"/>
      <c r="I72" s="13" t="s">
        <v>18</v>
      </c>
      <c r="J72" s="13" t="s">
        <v>409</v>
      </c>
      <c r="K72" s="2" t="s">
        <v>490</v>
      </c>
      <c r="L72" s="2"/>
      <c r="M72" s="2"/>
      <c r="N72" s="2" t="s">
        <v>15</v>
      </c>
      <c r="O72" s="2" t="s">
        <v>15</v>
      </c>
      <c r="P72" s="11"/>
      <c r="Q72" s="2" t="s">
        <v>376</v>
      </c>
      <c r="R72" s="2" t="s">
        <v>299</v>
      </c>
      <c r="S72" s="2"/>
      <c r="T72" s="11"/>
      <c r="U72" s="2" t="s">
        <v>374</v>
      </c>
      <c r="V72" s="19">
        <v>2</v>
      </c>
    </row>
    <row r="73" spans="1:22" ht="255">
      <c r="A73" s="5">
        <v>72</v>
      </c>
      <c r="B73" s="23">
        <v>83</v>
      </c>
      <c r="C73" s="2" t="s">
        <v>271</v>
      </c>
      <c r="D73" s="2"/>
      <c r="E73" s="2" t="s">
        <v>274</v>
      </c>
      <c r="F73" s="2"/>
      <c r="G73" s="2" t="s">
        <v>19</v>
      </c>
      <c r="H73" s="13"/>
      <c r="I73" s="13" t="s">
        <v>18</v>
      </c>
      <c r="J73" s="13" t="s">
        <v>409</v>
      </c>
      <c r="K73" s="2" t="s">
        <v>491</v>
      </c>
      <c r="L73" s="2"/>
      <c r="M73" s="2"/>
      <c r="N73" s="2" t="s">
        <v>15</v>
      </c>
      <c r="O73" s="2" t="s">
        <v>15</v>
      </c>
      <c r="P73" s="11"/>
      <c r="Q73" s="2" t="s">
        <v>135</v>
      </c>
      <c r="R73" s="2" t="s">
        <v>300</v>
      </c>
      <c r="S73" s="2"/>
      <c r="T73" s="11"/>
      <c r="U73" s="2" t="s">
        <v>492</v>
      </c>
      <c r="V73" s="19">
        <v>2</v>
      </c>
    </row>
    <row r="74" spans="1:22" ht="180">
      <c r="A74" s="5">
        <v>73</v>
      </c>
      <c r="B74" s="23">
        <v>84</v>
      </c>
      <c r="C74" s="2" t="s">
        <v>271</v>
      </c>
      <c r="D74" s="2"/>
      <c r="E74" s="2" t="s">
        <v>348</v>
      </c>
      <c r="F74" s="2"/>
      <c r="G74" s="2" t="s">
        <v>25</v>
      </c>
      <c r="H74" s="13"/>
      <c r="I74" s="2" t="s">
        <v>18</v>
      </c>
      <c r="J74" s="13" t="s">
        <v>410</v>
      </c>
      <c r="K74" s="2" t="s">
        <v>151</v>
      </c>
      <c r="L74" s="2"/>
      <c r="M74" s="2"/>
      <c r="N74" s="2" t="s">
        <v>15</v>
      </c>
      <c r="O74" s="2" t="s">
        <v>15</v>
      </c>
      <c r="P74" s="11"/>
      <c r="Q74" s="2" t="s">
        <v>135</v>
      </c>
      <c r="R74" s="2" t="s">
        <v>493</v>
      </c>
      <c r="S74" s="2"/>
      <c r="T74" s="11"/>
      <c r="U74" s="2" t="s">
        <v>263</v>
      </c>
      <c r="V74" s="19">
        <v>2</v>
      </c>
    </row>
    <row r="75" spans="1:22" ht="75">
      <c r="A75" s="5">
        <v>74</v>
      </c>
      <c r="B75" s="23">
        <v>85</v>
      </c>
      <c r="C75" s="2" t="s">
        <v>271</v>
      </c>
      <c r="D75" s="2"/>
      <c r="E75" s="2" t="s">
        <v>347</v>
      </c>
      <c r="F75" s="2"/>
      <c r="G75" s="2" t="s">
        <v>19</v>
      </c>
      <c r="H75" s="13"/>
      <c r="I75" s="2" t="s">
        <v>18</v>
      </c>
      <c r="J75" s="13" t="s">
        <v>410</v>
      </c>
      <c r="K75" s="2" t="s">
        <v>346</v>
      </c>
      <c r="L75" s="2"/>
      <c r="M75" s="2"/>
      <c r="N75" s="2" t="s">
        <v>15</v>
      </c>
      <c r="O75" s="2" t="s">
        <v>15</v>
      </c>
      <c r="P75" s="11"/>
      <c r="Q75" s="2" t="s">
        <v>494</v>
      </c>
      <c r="R75" s="2" t="s">
        <v>495</v>
      </c>
      <c r="S75" s="2"/>
      <c r="T75" s="11"/>
      <c r="U75" s="2" t="s">
        <v>263</v>
      </c>
      <c r="V75" s="19">
        <v>2</v>
      </c>
    </row>
    <row r="76" spans="1:22" ht="90">
      <c r="A76" s="5">
        <v>75</v>
      </c>
      <c r="B76" s="23">
        <v>86</v>
      </c>
      <c r="C76" s="2" t="s">
        <v>271</v>
      </c>
      <c r="D76" s="2"/>
      <c r="E76" s="2" t="s">
        <v>345</v>
      </c>
      <c r="F76" s="2"/>
      <c r="G76" s="2" t="s">
        <v>25</v>
      </c>
      <c r="H76" s="13"/>
      <c r="I76" s="2" t="s">
        <v>18</v>
      </c>
      <c r="J76" s="13" t="s">
        <v>410</v>
      </c>
      <c r="K76" s="2" t="s">
        <v>151</v>
      </c>
      <c r="L76" s="2"/>
      <c r="M76" s="2"/>
      <c r="N76" s="2" t="s">
        <v>15</v>
      </c>
      <c r="O76" s="2" t="s">
        <v>15</v>
      </c>
      <c r="P76" s="11"/>
      <c r="Q76" s="2" t="s">
        <v>135</v>
      </c>
      <c r="R76" s="2" t="s">
        <v>496</v>
      </c>
      <c r="S76" s="2"/>
      <c r="T76" s="11"/>
      <c r="U76" s="2" t="s">
        <v>263</v>
      </c>
      <c r="V76" s="19">
        <v>2</v>
      </c>
    </row>
    <row r="77" spans="1:22" ht="255">
      <c r="A77" s="5">
        <v>76</v>
      </c>
      <c r="B77" s="23">
        <v>87</v>
      </c>
      <c r="C77" s="2" t="s">
        <v>271</v>
      </c>
      <c r="D77" s="2"/>
      <c r="E77" s="2" t="s">
        <v>275</v>
      </c>
      <c r="F77" s="2"/>
      <c r="G77" s="2" t="s">
        <v>25</v>
      </c>
      <c r="H77" s="13"/>
      <c r="I77" s="13" t="s">
        <v>18</v>
      </c>
      <c r="J77" s="13" t="s">
        <v>409</v>
      </c>
      <c r="K77" s="2" t="s">
        <v>151</v>
      </c>
      <c r="L77" s="2"/>
      <c r="M77" s="2"/>
      <c r="N77" s="2" t="s">
        <v>15</v>
      </c>
      <c r="O77" s="2" t="s">
        <v>15</v>
      </c>
      <c r="P77" s="11"/>
      <c r="Q77" s="2" t="s">
        <v>135</v>
      </c>
      <c r="R77" s="2" t="s">
        <v>301</v>
      </c>
      <c r="S77" s="2"/>
      <c r="T77" s="11"/>
      <c r="U77" s="2" t="s">
        <v>263</v>
      </c>
      <c r="V77" s="19">
        <v>2</v>
      </c>
    </row>
    <row r="78" spans="1:22" ht="330">
      <c r="A78" s="5">
        <v>77</v>
      </c>
      <c r="B78" s="23">
        <v>88</v>
      </c>
      <c r="C78" s="2" t="s">
        <v>271</v>
      </c>
      <c r="D78" s="2"/>
      <c r="E78" s="2" t="s">
        <v>497</v>
      </c>
      <c r="F78" s="2"/>
      <c r="G78" s="2" t="s">
        <v>19</v>
      </c>
      <c r="H78" s="13"/>
      <c r="I78" s="13" t="s">
        <v>18</v>
      </c>
      <c r="J78" s="13" t="s">
        <v>409</v>
      </c>
      <c r="K78" s="2" t="s">
        <v>498</v>
      </c>
      <c r="L78" s="2" t="s">
        <v>594</v>
      </c>
      <c r="M78" s="2"/>
      <c r="N78" s="2" t="s">
        <v>15</v>
      </c>
      <c r="O78" s="2" t="s">
        <v>15</v>
      </c>
      <c r="P78" s="11"/>
      <c r="Q78" s="2" t="s">
        <v>352</v>
      </c>
      <c r="R78" s="2" t="s">
        <v>302</v>
      </c>
      <c r="S78" s="2"/>
      <c r="T78" s="11"/>
      <c r="U78" s="2" t="s">
        <v>499</v>
      </c>
      <c r="V78" s="19">
        <v>2</v>
      </c>
    </row>
    <row r="79" spans="1:22" ht="195">
      <c r="A79" s="5">
        <v>78</v>
      </c>
      <c r="B79" s="23">
        <v>99</v>
      </c>
      <c r="C79" s="2" t="s">
        <v>94</v>
      </c>
      <c r="D79" s="2"/>
      <c r="E79" s="2" t="s">
        <v>500</v>
      </c>
      <c r="F79" s="2"/>
      <c r="G79" s="2" t="s">
        <v>19</v>
      </c>
      <c r="H79" s="13" t="s">
        <v>24</v>
      </c>
      <c r="I79" s="2" t="s">
        <v>18</v>
      </c>
      <c r="J79" s="2" t="s">
        <v>409</v>
      </c>
      <c r="K79" s="2" t="s">
        <v>501</v>
      </c>
      <c r="L79" s="2"/>
      <c r="M79" s="2"/>
      <c r="N79" s="2" t="s">
        <v>15</v>
      </c>
      <c r="O79" s="2" t="s">
        <v>15</v>
      </c>
      <c r="P79" s="11"/>
      <c r="Q79" s="2" t="s">
        <v>502</v>
      </c>
      <c r="R79" s="2" t="s">
        <v>503</v>
      </c>
      <c r="S79" s="2" t="s">
        <v>504</v>
      </c>
      <c r="T79" s="11"/>
      <c r="U79" s="2" t="s">
        <v>505</v>
      </c>
      <c r="V79" s="19">
        <v>2</v>
      </c>
    </row>
    <row r="80" spans="1:22" ht="135">
      <c r="A80" s="5">
        <v>79</v>
      </c>
      <c r="B80" s="23">
        <v>100</v>
      </c>
      <c r="C80" s="2" t="s">
        <v>94</v>
      </c>
      <c r="D80" s="2"/>
      <c r="E80" s="2" t="s">
        <v>506</v>
      </c>
      <c r="F80" s="2"/>
      <c r="G80" s="2" t="s">
        <v>40</v>
      </c>
      <c r="H80" s="13" t="s">
        <v>24</v>
      </c>
      <c r="I80" s="2" t="s">
        <v>18</v>
      </c>
      <c r="J80" s="2" t="s">
        <v>409</v>
      </c>
      <c r="K80" s="2" t="s">
        <v>507</v>
      </c>
      <c r="L80" s="2"/>
      <c r="M80" s="2"/>
      <c r="N80" s="2" t="s">
        <v>15</v>
      </c>
      <c r="O80" s="2" t="s">
        <v>15</v>
      </c>
      <c r="P80" s="11"/>
      <c r="Q80" s="2" t="s">
        <v>352</v>
      </c>
      <c r="R80" s="2" t="s">
        <v>508</v>
      </c>
      <c r="S80" s="2"/>
      <c r="T80" s="11"/>
      <c r="U80" s="2" t="s">
        <v>471</v>
      </c>
      <c r="V80" s="19">
        <v>2</v>
      </c>
    </row>
    <row r="81" spans="1:22" ht="165">
      <c r="A81" s="5">
        <v>80</v>
      </c>
      <c r="B81" s="23">
        <v>107</v>
      </c>
      <c r="C81" s="2" t="s">
        <v>94</v>
      </c>
      <c r="D81" s="2"/>
      <c r="E81" s="26" t="s">
        <v>133</v>
      </c>
      <c r="F81" s="26" t="s">
        <v>132</v>
      </c>
      <c r="G81" s="26" t="s">
        <v>25</v>
      </c>
      <c r="H81" s="27" t="s">
        <v>24</v>
      </c>
      <c r="I81" s="26" t="s">
        <v>18</v>
      </c>
      <c r="J81" s="26" t="s">
        <v>409</v>
      </c>
      <c r="K81" s="26" t="s">
        <v>151</v>
      </c>
      <c r="L81" s="2"/>
      <c r="M81" s="2"/>
      <c r="N81" s="2" t="s">
        <v>15</v>
      </c>
      <c r="O81" s="2" t="s">
        <v>15</v>
      </c>
      <c r="P81" s="11"/>
      <c r="Q81" s="2" t="s">
        <v>135</v>
      </c>
      <c r="R81" s="2" t="s">
        <v>305</v>
      </c>
      <c r="S81" s="2"/>
      <c r="T81" s="11"/>
      <c r="U81" s="2" t="s">
        <v>263</v>
      </c>
      <c r="V81" s="19">
        <v>2</v>
      </c>
    </row>
    <row r="82" spans="1:22" ht="90">
      <c r="A82" s="5">
        <v>81</v>
      </c>
      <c r="B82" s="23" t="s">
        <v>413</v>
      </c>
      <c r="C82" s="2" t="s">
        <v>94</v>
      </c>
      <c r="D82" s="2"/>
      <c r="E82" s="2" t="s">
        <v>509</v>
      </c>
      <c r="F82" s="2"/>
      <c r="G82" s="2" t="s">
        <v>25</v>
      </c>
      <c r="H82" s="13"/>
      <c r="I82" s="2" t="s">
        <v>18</v>
      </c>
      <c r="J82" s="2" t="s">
        <v>410</v>
      </c>
      <c r="K82" s="2" t="s">
        <v>151</v>
      </c>
      <c r="L82" s="2"/>
      <c r="M82" s="2"/>
      <c r="N82" s="2" t="s">
        <v>15</v>
      </c>
      <c r="O82" s="2" t="s">
        <v>15</v>
      </c>
      <c r="P82" s="11"/>
      <c r="Q82" s="2"/>
      <c r="R82" s="2" t="s">
        <v>510</v>
      </c>
      <c r="S82" s="2"/>
      <c r="T82" s="11"/>
      <c r="U82" s="2" t="s">
        <v>263</v>
      </c>
      <c r="V82" s="19">
        <v>2</v>
      </c>
    </row>
    <row r="83" spans="1:22" ht="255">
      <c r="A83" s="5">
        <v>82</v>
      </c>
      <c r="B83" s="23" t="s">
        <v>413</v>
      </c>
      <c r="C83" s="2" t="s">
        <v>94</v>
      </c>
      <c r="D83" s="2" t="s">
        <v>45</v>
      </c>
      <c r="E83" s="2" t="s">
        <v>511</v>
      </c>
      <c r="F83" s="2" t="s">
        <v>44</v>
      </c>
      <c r="G83" s="2" t="s">
        <v>25</v>
      </c>
      <c r="H83" s="2" t="s">
        <v>24</v>
      </c>
      <c r="I83" s="2" t="s">
        <v>18</v>
      </c>
      <c r="J83" s="2" t="s">
        <v>410</v>
      </c>
      <c r="K83" s="2" t="s">
        <v>151</v>
      </c>
      <c r="L83" s="2"/>
      <c r="M83" s="2"/>
      <c r="N83" s="2" t="s">
        <v>15</v>
      </c>
      <c r="O83" s="2" t="s">
        <v>15</v>
      </c>
      <c r="P83" s="2"/>
      <c r="Q83" s="2" t="s">
        <v>23</v>
      </c>
      <c r="R83" s="2" t="s">
        <v>512</v>
      </c>
      <c r="S83" s="2"/>
      <c r="T83" s="2" t="s">
        <v>43</v>
      </c>
      <c r="U83" s="1" t="s">
        <v>58</v>
      </c>
      <c r="V83" s="19">
        <v>2</v>
      </c>
    </row>
    <row r="84" spans="1:22" ht="255">
      <c r="A84" s="5">
        <v>83</v>
      </c>
      <c r="B84" s="23">
        <v>101</v>
      </c>
      <c r="C84" s="2" t="s">
        <v>94</v>
      </c>
      <c r="D84" s="2"/>
      <c r="E84" s="2" t="s">
        <v>513</v>
      </c>
      <c r="F84" s="2"/>
      <c r="G84" s="2" t="s">
        <v>40</v>
      </c>
      <c r="H84" s="13" t="s">
        <v>24</v>
      </c>
      <c r="I84" s="2" t="s">
        <v>18</v>
      </c>
      <c r="J84" s="2" t="s">
        <v>409</v>
      </c>
      <c r="K84" s="2" t="s">
        <v>514</v>
      </c>
      <c r="L84" s="2"/>
      <c r="M84" s="2"/>
      <c r="N84" s="2" t="s">
        <v>15</v>
      </c>
      <c r="O84" s="2" t="s">
        <v>15</v>
      </c>
      <c r="P84" s="11"/>
      <c r="Q84" s="2" t="s">
        <v>515</v>
      </c>
      <c r="R84" s="2" t="s">
        <v>304</v>
      </c>
      <c r="S84" s="2"/>
      <c r="T84" s="11"/>
      <c r="U84" s="2" t="s">
        <v>339</v>
      </c>
      <c r="V84" s="19">
        <v>4</v>
      </c>
    </row>
    <row r="85" spans="1:22" ht="120">
      <c r="A85" s="5">
        <v>84</v>
      </c>
      <c r="B85" s="23" t="s">
        <v>413</v>
      </c>
      <c r="C85" s="2" t="s">
        <v>94</v>
      </c>
      <c r="D85" s="2"/>
      <c r="E85" s="2" t="s">
        <v>516</v>
      </c>
      <c r="F85" s="2"/>
      <c r="G85" s="2" t="s">
        <v>19</v>
      </c>
      <c r="H85" s="13"/>
      <c r="I85" s="2" t="s">
        <v>18</v>
      </c>
      <c r="J85" s="2" t="s">
        <v>410</v>
      </c>
      <c r="K85" s="2" t="s">
        <v>517</v>
      </c>
      <c r="L85" s="2"/>
      <c r="M85" s="2"/>
      <c r="N85" s="2" t="s">
        <v>15</v>
      </c>
      <c r="O85" s="2" t="s">
        <v>15</v>
      </c>
      <c r="P85" s="11"/>
      <c r="Q85" s="2" t="s">
        <v>352</v>
      </c>
      <c r="R85" s="2" t="s">
        <v>518</v>
      </c>
      <c r="S85" s="2"/>
      <c r="T85" s="11"/>
      <c r="U85" s="2" t="s">
        <v>57</v>
      </c>
      <c r="V85" s="19">
        <v>2</v>
      </c>
    </row>
    <row r="86" spans="1:22" ht="165">
      <c r="A86" s="5">
        <v>85</v>
      </c>
      <c r="B86" s="23">
        <v>104</v>
      </c>
      <c r="C86" s="2" t="s">
        <v>94</v>
      </c>
      <c r="D86" s="2"/>
      <c r="E86" s="2" t="s">
        <v>519</v>
      </c>
      <c r="F86" s="2"/>
      <c r="G86" s="2" t="s">
        <v>40</v>
      </c>
      <c r="H86" s="13" t="s">
        <v>24</v>
      </c>
      <c r="I86" s="2" t="s">
        <v>18</v>
      </c>
      <c r="J86" s="2" t="s">
        <v>409</v>
      </c>
      <c r="K86" s="2" t="s">
        <v>520</v>
      </c>
      <c r="L86" s="2"/>
      <c r="M86" s="2"/>
      <c r="N86" s="2" t="s">
        <v>15</v>
      </c>
      <c r="O86" s="2" t="s">
        <v>15</v>
      </c>
      <c r="P86" s="11"/>
      <c r="Q86" s="2" t="s">
        <v>135</v>
      </c>
      <c r="R86" s="2" t="s">
        <v>521</v>
      </c>
      <c r="S86" s="2"/>
      <c r="T86" s="11"/>
      <c r="U86" s="15" t="s">
        <v>374</v>
      </c>
      <c r="V86" s="20">
        <v>3</v>
      </c>
    </row>
    <row r="87" spans="1:22" ht="227.25">
      <c r="A87" s="5">
        <v>86</v>
      </c>
      <c r="B87" s="23">
        <v>98</v>
      </c>
      <c r="C87" s="2" t="s">
        <v>94</v>
      </c>
      <c r="D87" s="2" t="s">
        <v>93</v>
      </c>
      <c r="E87" s="2" t="s">
        <v>92</v>
      </c>
      <c r="F87" s="2" t="s">
        <v>91</v>
      </c>
      <c r="G87" s="2" t="s">
        <v>25</v>
      </c>
      <c r="H87" s="2" t="s">
        <v>24</v>
      </c>
      <c r="I87" s="2" t="s">
        <v>18</v>
      </c>
      <c r="J87" s="2" t="s">
        <v>409</v>
      </c>
      <c r="K87" s="2" t="s">
        <v>151</v>
      </c>
      <c r="L87" s="2"/>
      <c r="M87" s="2"/>
      <c r="N87" s="2" t="s">
        <v>15</v>
      </c>
      <c r="O87" s="2" t="s">
        <v>15</v>
      </c>
      <c r="P87" s="2"/>
      <c r="Q87" s="2" t="s">
        <v>23</v>
      </c>
      <c r="R87" s="2" t="s">
        <v>90</v>
      </c>
      <c r="S87" s="2" t="s">
        <v>89</v>
      </c>
      <c r="T87" s="2" t="s">
        <v>88</v>
      </c>
      <c r="U87" s="1" t="s">
        <v>58</v>
      </c>
      <c r="V87" s="19">
        <v>2</v>
      </c>
    </row>
    <row r="88" spans="1:22" ht="120">
      <c r="A88" s="5">
        <v>87</v>
      </c>
      <c r="B88" s="23">
        <v>96</v>
      </c>
      <c r="C88" s="2" t="s">
        <v>94</v>
      </c>
      <c r="D88" s="2" t="s">
        <v>93</v>
      </c>
      <c r="E88" s="2" t="s">
        <v>103</v>
      </c>
      <c r="F88" s="2" t="s">
        <v>102</v>
      </c>
      <c r="G88" s="2" t="s">
        <v>25</v>
      </c>
      <c r="H88" s="2" t="s">
        <v>24</v>
      </c>
      <c r="I88" s="2" t="s">
        <v>18</v>
      </c>
      <c r="J88" s="2" t="s">
        <v>410</v>
      </c>
      <c r="K88" s="2" t="s">
        <v>151</v>
      </c>
      <c r="L88" s="2"/>
      <c r="M88" s="2"/>
      <c r="N88" s="2" t="s">
        <v>15</v>
      </c>
      <c r="O88" s="2" t="s">
        <v>15</v>
      </c>
      <c r="P88" s="2"/>
      <c r="Q88" s="2" t="s">
        <v>23</v>
      </c>
      <c r="R88" s="2" t="s">
        <v>522</v>
      </c>
      <c r="S88" s="2"/>
      <c r="T88" s="2" t="s">
        <v>101</v>
      </c>
      <c r="U88" s="1" t="s">
        <v>263</v>
      </c>
      <c r="V88" s="19">
        <v>2</v>
      </c>
    </row>
    <row r="89" spans="1:22" ht="180">
      <c r="A89" s="5">
        <v>88</v>
      </c>
      <c r="B89" s="23">
        <v>94</v>
      </c>
      <c r="C89" s="2" t="s">
        <v>94</v>
      </c>
      <c r="D89" s="2" t="s">
        <v>93</v>
      </c>
      <c r="E89" s="2" t="s">
        <v>106</v>
      </c>
      <c r="F89" s="2" t="s">
        <v>105</v>
      </c>
      <c r="G89" s="2" t="s">
        <v>25</v>
      </c>
      <c r="H89" s="2" t="s">
        <v>24</v>
      </c>
      <c r="I89" s="2" t="s">
        <v>18</v>
      </c>
      <c r="J89" s="2" t="s">
        <v>410</v>
      </c>
      <c r="K89" s="2" t="s">
        <v>151</v>
      </c>
      <c r="L89" s="2"/>
      <c r="M89" s="2"/>
      <c r="N89" s="2" t="s">
        <v>15</v>
      </c>
      <c r="O89" s="2" t="s">
        <v>15</v>
      </c>
      <c r="P89" s="2"/>
      <c r="Q89" s="2" t="s">
        <v>23</v>
      </c>
      <c r="R89" s="2" t="s">
        <v>523</v>
      </c>
      <c r="S89" s="2"/>
      <c r="T89" s="2" t="s">
        <v>104</v>
      </c>
      <c r="U89" s="1" t="s">
        <v>263</v>
      </c>
      <c r="V89" s="19">
        <v>2</v>
      </c>
    </row>
    <row r="90" spans="1:22" ht="345">
      <c r="A90" s="5">
        <v>89</v>
      </c>
      <c r="B90" s="23">
        <v>92</v>
      </c>
      <c r="C90" s="2" t="s">
        <v>94</v>
      </c>
      <c r="D90" s="2" t="s">
        <v>93</v>
      </c>
      <c r="E90" s="2" t="s">
        <v>111</v>
      </c>
      <c r="F90" s="2" t="s">
        <v>110</v>
      </c>
      <c r="G90" s="2" t="s">
        <v>25</v>
      </c>
      <c r="H90" s="2" t="s">
        <v>24</v>
      </c>
      <c r="I90" s="2" t="s">
        <v>18</v>
      </c>
      <c r="J90" s="2" t="s">
        <v>409</v>
      </c>
      <c r="K90" s="2" t="s">
        <v>151</v>
      </c>
      <c r="L90" s="2"/>
      <c r="M90" s="2"/>
      <c r="N90" s="2" t="s">
        <v>15</v>
      </c>
      <c r="O90" s="2" t="s">
        <v>15</v>
      </c>
      <c r="P90" s="2"/>
      <c r="Q90" s="2" t="s">
        <v>23</v>
      </c>
      <c r="R90" s="2" t="s">
        <v>109</v>
      </c>
      <c r="S90" s="2" t="s">
        <v>108</v>
      </c>
      <c r="T90" s="2" t="s">
        <v>107</v>
      </c>
      <c r="U90" s="1" t="s">
        <v>263</v>
      </c>
      <c r="V90" s="19">
        <v>2</v>
      </c>
    </row>
    <row r="91" spans="1:22" ht="105">
      <c r="A91" s="5">
        <v>90</v>
      </c>
      <c r="B91" s="23" t="s">
        <v>413</v>
      </c>
      <c r="C91" s="2" t="s">
        <v>94</v>
      </c>
      <c r="D91" s="2"/>
      <c r="E91" s="2" t="s">
        <v>524</v>
      </c>
      <c r="F91" s="2"/>
      <c r="G91" s="2" t="s">
        <v>25</v>
      </c>
      <c r="H91" s="2"/>
      <c r="I91" s="2" t="s">
        <v>18</v>
      </c>
      <c r="J91" s="2" t="s">
        <v>410</v>
      </c>
      <c r="K91" s="2" t="s">
        <v>151</v>
      </c>
      <c r="L91" s="2"/>
      <c r="M91" s="2"/>
      <c r="N91" s="2" t="s">
        <v>15</v>
      </c>
      <c r="O91" s="2" t="s">
        <v>525</v>
      </c>
      <c r="P91" s="2"/>
      <c r="Q91" s="2" t="s">
        <v>14</v>
      </c>
      <c r="R91" s="2" t="s">
        <v>526</v>
      </c>
      <c r="S91" s="2"/>
      <c r="T91" s="2"/>
      <c r="U91" s="1" t="s">
        <v>263</v>
      </c>
      <c r="V91" s="19">
        <v>2</v>
      </c>
    </row>
    <row r="92" spans="1:22" ht="105">
      <c r="A92" s="5">
        <v>91</v>
      </c>
      <c r="B92" s="23" t="s">
        <v>413</v>
      </c>
      <c r="C92" s="2" t="s">
        <v>94</v>
      </c>
      <c r="D92" s="2"/>
      <c r="E92" s="2" t="s">
        <v>527</v>
      </c>
      <c r="F92" s="2"/>
      <c r="G92" s="2" t="s">
        <v>25</v>
      </c>
      <c r="H92" s="2"/>
      <c r="I92" s="2" t="s">
        <v>177</v>
      </c>
      <c r="J92" s="2" t="s">
        <v>410</v>
      </c>
      <c r="K92" s="2" t="s">
        <v>151</v>
      </c>
      <c r="L92" s="2"/>
      <c r="M92" s="2"/>
      <c r="N92" s="2" t="s">
        <v>15</v>
      </c>
      <c r="O92" s="2" t="s">
        <v>15</v>
      </c>
      <c r="P92" s="2"/>
      <c r="Q92" s="2" t="s">
        <v>14</v>
      </c>
      <c r="R92" s="2" t="s">
        <v>528</v>
      </c>
      <c r="S92" s="2"/>
      <c r="T92" s="2"/>
      <c r="U92" s="1" t="s">
        <v>263</v>
      </c>
      <c r="V92" s="19">
        <v>2</v>
      </c>
    </row>
    <row r="93" spans="1:22" ht="405">
      <c r="A93" s="5">
        <v>92</v>
      </c>
      <c r="B93" s="23">
        <v>105</v>
      </c>
      <c r="C93" s="2" t="s">
        <v>94</v>
      </c>
      <c r="D93" s="2"/>
      <c r="E93" s="2" t="s">
        <v>529</v>
      </c>
      <c r="F93" s="2"/>
      <c r="G93" s="2" t="s">
        <v>40</v>
      </c>
      <c r="H93" s="13" t="s">
        <v>24</v>
      </c>
      <c r="I93" s="2" t="s">
        <v>18</v>
      </c>
      <c r="J93" s="2" t="s">
        <v>409</v>
      </c>
      <c r="K93" s="2" t="s">
        <v>530</v>
      </c>
      <c r="L93" s="2"/>
      <c r="M93" s="2"/>
      <c r="N93" s="2" t="s">
        <v>15</v>
      </c>
      <c r="O93" s="2" t="s">
        <v>15</v>
      </c>
      <c r="P93" s="11"/>
      <c r="Q93" s="2" t="s">
        <v>357</v>
      </c>
      <c r="R93" s="2" t="s">
        <v>531</v>
      </c>
      <c r="S93" s="2"/>
      <c r="T93" s="11"/>
      <c r="U93" s="2" t="s">
        <v>374</v>
      </c>
      <c r="V93" s="19">
        <v>3</v>
      </c>
    </row>
    <row r="94" spans="1:22" ht="120">
      <c r="A94" s="5">
        <v>93</v>
      </c>
      <c r="B94" s="23" t="s">
        <v>532</v>
      </c>
      <c r="C94" s="2" t="s">
        <v>94</v>
      </c>
      <c r="D94" s="2"/>
      <c r="E94" s="2" t="s">
        <v>533</v>
      </c>
      <c r="F94" s="2"/>
      <c r="G94" s="26" t="s">
        <v>40</v>
      </c>
      <c r="H94" s="27" t="s">
        <v>24</v>
      </c>
      <c r="I94" s="26" t="s">
        <v>18</v>
      </c>
      <c r="J94" s="26" t="s">
        <v>409</v>
      </c>
      <c r="K94" s="26" t="s">
        <v>534</v>
      </c>
      <c r="L94" s="2"/>
      <c r="M94" s="2"/>
      <c r="N94" s="2" t="s">
        <v>15</v>
      </c>
      <c r="O94" s="2"/>
      <c r="P94" s="11"/>
      <c r="Q94" s="2" t="s">
        <v>135</v>
      </c>
      <c r="R94" s="2" t="s">
        <v>306</v>
      </c>
      <c r="S94" s="2"/>
      <c r="T94" s="11"/>
      <c r="U94" s="26" t="s">
        <v>374</v>
      </c>
      <c r="V94" s="19">
        <v>3</v>
      </c>
    </row>
    <row r="95" spans="1:22" ht="75">
      <c r="A95" s="5">
        <v>94</v>
      </c>
      <c r="B95" s="23">
        <v>110</v>
      </c>
      <c r="C95" s="2" t="s">
        <v>279</v>
      </c>
      <c r="D95" s="2"/>
      <c r="E95" s="2" t="s">
        <v>321</v>
      </c>
      <c r="F95" s="2"/>
      <c r="G95" s="26" t="s">
        <v>25</v>
      </c>
      <c r="H95" s="27"/>
      <c r="I95" s="26" t="s">
        <v>18</v>
      </c>
      <c r="J95" s="26" t="s">
        <v>415</v>
      </c>
      <c r="K95" s="26" t="s">
        <v>151</v>
      </c>
      <c r="L95" s="2"/>
      <c r="M95" s="2"/>
      <c r="N95" s="2"/>
      <c r="O95" s="2" t="s">
        <v>535</v>
      </c>
      <c r="P95" s="11"/>
      <c r="Q95" s="2" t="s">
        <v>14</v>
      </c>
      <c r="R95" s="2" t="s">
        <v>14</v>
      </c>
      <c r="S95" s="2"/>
      <c r="T95" s="11"/>
      <c r="U95" s="2" t="s">
        <v>595</v>
      </c>
      <c r="V95" s="19"/>
    </row>
    <row r="96" spans="1:22" ht="150">
      <c r="A96" s="5">
        <v>95</v>
      </c>
      <c r="B96" s="23">
        <v>111</v>
      </c>
      <c r="C96" s="2" t="s">
        <v>279</v>
      </c>
      <c r="D96" s="2"/>
      <c r="E96" s="2" t="s">
        <v>317</v>
      </c>
      <c r="F96" s="2"/>
      <c r="G96" s="26" t="s">
        <v>19</v>
      </c>
      <c r="H96" s="27" t="s">
        <v>24</v>
      </c>
      <c r="I96" s="2" t="s">
        <v>177</v>
      </c>
      <c r="J96" s="26" t="s">
        <v>409</v>
      </c>
      <c r="K96" s="26" t="s">
        <v>318</v>
      </c>
      <c r="L96" s="2"/>
      <c r="M96" s="2"/>
      <c r="N96" s="2" t="s">
        <v>15</v>
      </c>
      <c r="O96" s="2" t="s">
        <v>15</v>
      </c>
      <c r="P96" s="11"/>
      <c r="Q96" s="2" t="s">
        <v>135</v>
      </c>
      <c r="R96" s="2" t="s">
        <v>322</v>
      </c>
      <c r="S96" s="2"/>
      <c r="T96" s="11"/>
      <c r="U96" s="2" t="s">
        <v>58</v>
      </c>
      <c r="V96" s="19">
        <v>2</v>
      </c>
    </row>
    <row r="97" spans="1:22" ht="135">
      <c r="A97" s="5">
        <v>96</v>
      </c>
      <c r="B97" s="23">
        <v>112</v>
      </c>
      <c r="C97" s="2" t="s">
        <v>279</v>
      </c>
      <c r="D97" s="2"/>
      <c r="E97" s="2" t="s">
        <v>536</v>
      </c>
      <c r="F97" s="2"/>
      <c r="G97" s="26" t="s">
        <v>19</v>
      </c>
      <c r="H97" s="27" t="s">
        <v>24</v>
      </c>
      <c r="I97" s="2" t="s">
        <v>177</v>
      </c>
      <c r="J97" s="26" t="s">
        <v>409</v>
      </c>
      <c r="K97" s="26" t="s">
        <v>320</v>
      </c>
      <c r="L97" s="2"/>
      <c r="M97" s="2"/>
      <c r="N97" s="2" t="s">
        <v>15</v>
      </c>
      <c r="O97" s="2" t="s">
        <v>15</v>
      </c>
      <c r="P97" s="11"/>
      <c r="Q97" s="2" t="s">
        <v>135</v>
      </c>
      <c r="R97" s="2" t="s">
        <v>323</v>
      </c>
      <c r="S97" s="2"/>
      <c r="T97" s="11"/>
      <c r="U97" s="2" t="s">
        <v>58</v>
      </c>
      <c r="V97" s="19">
        <v>2</v>
      </c>
    </row>
    <row r="98" spans="1:22" ht="75">
      <c r="A98" s="5">
        <v>97</v>
      </c>
      <c r="B98" s="23">
        <v>113</v>
      </c>
      <c r="C98" s="2" t="s">
        <v>279</v>
      </c>
      <c r="D98" s="2"/>
      <c r="E98" s="2" t="s">
        <v>319</v>
      </c>
      <c r="F98" s="2"/>
      <c r="G98" s="26" t="s">
        <v>25</v>
      </c>
      <c r="H98" s="27" t="s">
        <v>24</v>
      </c>
      <c r="I98" s="2" t="s">
        <v>177</v>
      </c>
      <c r="J98" s="26" t="s">
        <v>409</v>
      </c>
      <c r="K98" s="26" t="s">
        <v>151</v>
      </c>
      <c r="L98" s="2"/>
      <c r="M98" s="2"/>
      <c r="N98" s="2" t="s">
        <v>18</v>
      </c>
      <c r="O98" s="2" t="s">
        <v>15</v>
      </c>
      <c r="P98" s="11"/>
      <c r="Q98" s="2" t="s">
        <v>135</v>
      </c>
      <c r="R98" s="2" t="s">
        <v>324</v>
      </c>
      <c r="S98" s="2"/>
      <c r="T98" s="11"/>
      <c r="U98" s="2" t="s">
        <v>58</v>
      </c>
      <c r="V98" s="19">
        <v>2</v>
      </c>
    </row>
    <row r="99" spans="1:22" ht="210">
      <c r="A99" s="5">
        <v>98</v>
      </c>
      <c r="B99" s="23">
        <v>121</v>
      </c>
      <c r="C99" s="2" t="s">
        <v>316</v>
      </c>
      <c r="D99" s="2"/>
      <c r="E99" s="2" t="s">
        <v>308</v>
      </c>
      <c r="F99" s="2" t="s">
        <v>25</v>
      </c>
      <c r="G99" s="2" t="s">
        <v>18</v>
      </c>
      <c r="H99" s="2" t="s">
        <v>151</v>
      </c>
      <c r="I99" s="26" t="s">
        <v>18</v>
      </c>
      <c r="J99" s="26" t="s">
        <v>409</v>
      </c>
      <c r="K99" s="26" t="s">
        <v>151</v>
      </c>
      <c r="L99" s="2"/>
      <c r="M99" s="2"/>
      <c r="N99" s="2" t="s">
        <v>15</v>
      </c>
      <c r="O99" s="2" t="s">
        <v>15</v>
      </c>
      <c r="P99" s="11"/>
      <c r="Q99" s="2" t="s">
        <v>135</v>
      </c>
      <c r="R99" s="2" t="s">
        <v>309</v>
      </c>
      <c r="S99" s="2"/>
      <c r="T99" s="11"/>
      <c r="U99" s="2" t="s">
        <v>263</v>
      </c>
      <c r="V99" s="19">
        <v>2</v>
      </c>
    </row>
    <row r="100" spans="1:22" ht="240">
      <c r="A100" s="5">
        <v>99</v>
      </c>
      <c r="B100" s="23" t="s">
        <v>413</v>
      </c>
      <c r="C100" s="2" t="s">
        <v>316</v>
      </c>
      <c r="D100" s="2" t="s">
        <v>65</v>
      </c>
      <c r="E100" s="2" t="s">
        <v>537</v>
      </c>
      <c r="F100" s="2" t="s">
        <v>87</v>
      </c>
      <c r="G100" s="2" t="s">
        <v>19</v>
      </c>
      <c r="H100" s="2" t="s">
        <v>24</v>
      </c>
      <c r="I100" s="2" t="s">
        <v>18</v>
      </c>
      <c r="J100" s="2" t="s">
        <v>410</v>
      </c>
      <c r="K100" s="2" t="s">
        <v>538</v>
      </c>
      <c r="L100" s="2"/>
      <c r="M100" s="2"/>
      <c r="N100" s="2" t="s">
        <v>15</v>
      </c>
      <c r="O100" s="2" t="s">
        <v>15</v>
      </c>
      <c r="P100" s="2"/>
      <c r="Q100" s="2" t="s">
        <v>376</v>
      </c>
      <c r="R100" s="2" t="s">
        <v>539</v>
      </c>
      <c r="S100" s="2"/>
      <c r="T100" s="2" t="s">
        <v>86</v>
      </c>
      <c r="U100" s="1" t="s">
        <v>540</v>
      </c>
      <c r="V100" s="19">
        <v>3</v>
      </c>
    </row>
    <row r="101" spans="1:22" ht="180">
      <c r="A101" s="5">
        <v>100</v>
      </c>
      <c r="B101" s="23" t="s">
        <v>413</v>
      </c>
      <c r="C101" s="2" t="s">
        <v>316</v>
      </c>
      <c r="D101" s="2" t="s">
        <v>65</v>
      </c>
      <c r="E101" s="2" t="s">
        <v>541</v>
      </c>
      <c r="F101" s="2" t="s">
        <v>82</v>
      </c>
      <c r="G101" s="2" t="s">
        <v>19</v>
      </c>
      <c r="H101" s="2"/>
      <c r="I101" s="2" t="s">
        <v>18</v>
      </c>
      <c r="J101" s="2" t="s">
        <v>415</v>
      </c>
      <c r="K101" s="2" t="s">
        <v>81</v>
      </c>
      <c r="L101" s="2" t="s">
        <v>80</v>
      </c>
      <c r="M101" s="2" t="s">
        <v>79</v>
      </c>
      <c r="N101" s="2" t="s">
        <v>15</v>
      </c>
      <c r="O101" s="2" t="s">
        <v>15</v>
      </c>
      <c r="P101" s="2"/>
      <c r="Q101" s="2" t="s">
        <v>376</v>
      </c>
      <c r="R101" s="2" t="s">
        <v>542</v>
      </c>
      <c r="S101" s="2"/>
      <c r="T101" s="2" t="s">
        <v>78</v>
      </c>
      <c r="U101" s="1" t="s">
        <v>77</v>
      </c>
      <c r="V101" s="19">
        <v>2</v>
      </c>
    </row>
    <row r="102" spans="1:22" ht="300">
      <c r="A102" s="5">
        <v>101</v>
      </c>
      <c r="B102" s="23">
        <v>126</v>
      </c>
      <c r="C102" s="2" t="s">
        <v>316</v>
      </c>
      <c r="D102" s="2" t="s">
        <v>65</v>
      </c>
      <c r="E102" s="2" t="s">
        <v>73</v>
      </c>
      <c r="F102" s="2" t="s">
        <v>72</v>
      </c>
      <c r="G102" s="2" t="s">
        <v>19</v>
      </c>
      <c r="H102" s="2"/>
      <c r="I102" s="2" t="s">
        <v>18</v>
      </c>
      <c r="J102" s="2" t="s">
        <v>415</v>
      </c>
      <c r="K102" s="2" t="s">
        <v>71</v>
      </c>
      <c r="L102" s="2" t="s">
        <v>70</v>
      </c>
      <c r="M102" s="2"/>
      <c r="N102" s="2" t="s">
        <v>15</v>
      </c>
      <c r="O102" s="2" t="s">
        <v>596</v>
      </c>
      <c r="P102" s="1"/>
      <c r="Q102" s="1"/>
      <c r="R102" s="2" t="s">
        <v>14</v>
      </c>
      <c r="S102" s="2"/>
      <c r="T102" s="2"/>
      <c r="U102" s="2" t="s">
        <v>543</v>
      </c>
      <c r="V102" s="17"/>
    </row>
    <row r="103" spans="1:22" ht="135">
      <c r="A103" s="5">
        <v>102</v>
      </c>
      <c r="B103" s="23">
        <v>128</v>
      </c>
      <c r="C103" s="2" t="s">
        <v>544</v>
      </c>
      <c r="D103" s="2" t="s">
        <v>65</v>
      </c>
      <c r="E103" s="2" t="s">
        <v>69</v>
      </c>
      <c r="F103" s="2" t="s">
        <v>68</v>
      </c>
      <c r="G103" s="2" t="s">
        <v>19</v>
      </c>
      <c r="H103" s="2"/>
      <c r="I103" s="2" t="s">
        <v>18</v>
      </c>
      <c r="J103" s="2" t="s">
        <v>415</v>
      </c>
      <c r="K103" s="2" t="s">
        <v>67</v>
      </c>
      <c r="L103" s="2" t="s">
        <v>66</v>
      </c>
      <c r="M103" s="2"/>
      <c r="N103" s="2" t="s">
        <v>15</v>
      </c>
      <c r="O103" s="1" t="s">
        <v>15</v>
      </c>
      <c r="P103" s="1"/>
      <c r="Q103" s="1"/>
      <c r="R103" s="2" t="s">
        <v>14</v>
      </c>
      <c r="S103" s="2"/>
      <c r="T103" s="2"/>
      <c r="U103" s="1" t="s">
        <v>258</v>
      </c>
      <c r="V103" s="19">
        <v>2</v>
      </c>
    </row>
    <row r="104" spans="1:22" ht="255">
      <c r="A104" s="5">
        <v>103</v>
      </c>
      <c r="B104" s="23">
        <v>127</v>
      </c>
      <c r="C104" s="2" t="s">
        <v>544</v>
      </c>
      <c r="D104" s="2" t="s">
        <v>65</v>
      </c>
      <c r="E104" s="2" t="s">
        <v>64</v>
      </c>
      <c r="F104" s="2" t="s">
        <v>63</v>
      </c>
      <c r="G104" s="2" t="s">
        <v>19</v>
      </c>
      <c r="H104" s="2"/>
      <c r="I104" s="2" t="s">
        <v>18</v>
      </c>
      <c r="J104" s="2" t="s">
        <v>415</v>
      </c>
      <c r="K104" s="2" t="s">
        <v>62</v>
      </c>
      <c r="L104" s="2" t="s">
        <v>61</v>
      </c>
      <c r="M104" s="2"/>
      <c r="N104" s="2" t="s">
        <v>15</v>
      </c>
      <c r="O104" s="1" t="s">
        <v>15</v>
      </c>
      <c r="P104" s="1"/>
      <c r="Q104" s="1">
        <v>2</v>
      </c>
      <c r="R104" s="2" t="s">
        <v>14</v>
      </c>
      <c r="S104" s="2" t="s">
        <v>60</v>
      </c>
      <c r="T104" s="2" t="s">
        <v>59</v>
      </c>
      <c r="U104" s="1" t="s">
        <v>58</v>
      </c>
      <c r="V104" s="19">
        <v>2</v>
      </c>
    </row>
    <row r="105" spans="1:22" ht="120">
      <c r="A105" s="5">
        <v>104</v>
      </c>
      <c r="B105" s="23" t="s">
        <v>413</v>
      </c>
      <c r="C105" s="2" t="s">
        <v>544</v>
      </c>
      <c r="D105" s="2"/>
      <c r="E105" s="2" t="s">
        <v>545</v>
      </c>
      <c r="F105" s="2" t="s">
        <v>25</v>
      </c>
      <c r="G105" s="2" t="s">
        <v>40</v>
      </c>
      <c r="H105" s="2" t="s">
        <v>151</v>
      </c>
      <c r="I105" s="26" t="s">
        <v>18</v>
      </c>
      <c r="J105" s="26" t="s">
        <v>409</v>
      </c>
      <c r="K105" s="26" t="s">
        <v>546</v>
      </c>
      <c r="L105" s="2"/>
      <c r="M105" s="2"/>
      <c r="N105" s="2" t="s">
        <v>15</v>
      </c>
      <c r="O105" s="2" t="s">
        <v>15</v>
      </c>
      <c r="P105" s="11"/>
      <c r="Q105" s="2" t="s">
        <v>547</v>
      </c>
      <c r="R105" s="2" t="s">
        <v>307</v>
      </c>
      <c r="S105" s="2"/>
      <c r="T105" s="11"/>
      <c r="U105" s="2" t="s">
        <v>432</v>
      </c>
      <c r="V105" s="19">
        <v>6</v>
      </c>
    </row>
    <row r="106" spans="1:22" ht="405">
      <c r="A106" s="5">
        <v>105</v>
      </c>
      <c r="B106" s="23">
        <v>130</v>
      </c>
      <c r="C106" s="2" t="s">
        <v>544</v>
      </c>
      <c r="D106" s="2"/>
      <c r="E106" s="2" t="s">
        <v>548</v>
      </c>
      <c r="F106" s="2"/>
      <c r="G106" s="2" t="s">
        <v>40</v>
      </c>
      <c r="H106" s="2"/>
      <c r="I106" s="2" t="s">
        <v>18</v>
      </c>
      <c r="J106" s="2" t="s">
        <v>409</v>
      </c>
      <c r="K106" s="2" t="s">
        <v>549</v>
      </c>
      <c r="L106" s="2"/>
      <c r="M106" s="2"/>
      <c r="N106" s="2" t="s">
        <v>18</v>
      </c>
      <c r="O106" s="1" t="s">
        <v>15</v>
      </c>
      <c r="P106" s="1"/>
      <c r="Q106" s="1" t="s">
        <v>550</v>
      </c>
      <c r="R106" s="2" t="s">
        <v>551</v>
      </c>
      <c r="S106" s="2" t="s">
        <v>552</v>
      </c>
      <c r="T106" s="2"/>
      <c r="U106" s="1" t="s">
        <v>553</v>
      </c>
      <c r="V106" s="19">
        <v>15</v>
      </c>
    </row>
    <row r="107" spans="1:22" ht="135">
      <c r="A107" s="5">
        <v>106</v>
      </c>
      <c r="B107" s="23" t="s">
        <v>413</v>
      </c>
      <c r="C107" s="2" t="s">
        <v>544</v>
      </c>
      <c r="D107" s="2"/>
      <c r="E107" s="2" t="s">
        <v>554</v>
      </c>
      <c r="F107" s="2"/>
      <c r="G107" s="2" t="s">
        <v>25</v>
      </c>
      <c r="H107" s="2"/>
      <c r="I107" s="2" t="s">
        <v>18</v>
      </c>
      <c r="J107" s="2" t="s">
        <v>409</v>
      </c>
      <c r="K107" s="26" t="s">
        <v>151</v>
      </c>
      <c r="L107" s="2"/>
      <c r="M107" s="2"/>
      <c r="N107" s="2" t="s">
        <v>15</v>
      </c>
      <c r="O107" s="2" t="s">
        <v>555</v>
      </c>
      <c r="P107" s="1"/>
      <c r="Q107" s="2" t="s">
        <v>135</v>
      </c>
      <c r="R107" s="2" t="s">
        <v>556</v>
      </c>
      <c r="S107" s="2"/>
      <c r="T107" s="2"/>
      <c r="U107" s="2" t="s">
        <v>263</v>
      </c>
      <c r="V107" s="19">
        <v>2</v>
      </c>
    </row>
    <row r="108" spans="1:22" ht="150">
      <c r="A108" s="5">
        <v>107</v>
      </c>
      <c r="B108" s="23" t="s">
        <v>413</v>
      </c>
      <c r="C108" s="2" t="s">
        <v>544</v>
      </c>
      <c r="D108" s="2"/>
      <c r="E108" s="2" t="s">
        <v>557</v>
      </c>
      <c r="F108" s="2"/>
      <c r="G108" s="2" t="s">
        <v>40</v>
      </c>
      <c r="H108" s="2"/>
      <c r="I108" s="2" t="s">
        <v>177</v>
      </c>
      <c r="J108" s="2" t="s">
        <v>409</v>
      </c>
      <c r="K108" s="26" t="s">
        <v>558</v>
      </c>
      <c r="L108" s="2"/>
      <c r="M108" s="2"/>
      <c r="N108" s="2" t="s">
        <v>15</v>
      </c>
      <c r="O108" s="2" t="s">
        <v>15</v>
      </c>
      <c r="P108" s="1"/>
      <c r="Q108" s="2" t="s">
        <v>376</v>
      </c>
      <c r="R108" s="2" t="s">
        <v>559</v>
      </c>
      <c r="S108" s="2"/>
      <c r="T108" s="2"/>
      <c r="U108" s="2" t="s">
        <v>374</v>
      </c>
      <c r="V108" s="19">
        <v>3</v>
      </c>
    </row>
    <row r="109" spans="1:22" ht="135">
      <c r="A109" s="5">
        <v>108</v>
      </c>
      <c r="B109" s="23" t="s">
        <v>413</v>
      </c>
      <c r="C109" s="2" t="s">
        <v>544</v>
      </c>
      <c r="D109" s="2"/>
      <c r="E109" s="2" t="s">
        <v>560</v>
      </c>
      <c r="F109" s="2"/>
      <c r="G109" s="2" t="s">
        <v>19</v>
      </c>
      <c r="H109" s="2"/>
      <c r="I109" s="2" t="s">
        <v>18</v>
      </c>
      <c r="J109" s="2" t="s">
        <v>410</v>
      </c>
      <c r="K109" s="26" t="s">
        <v>561</v>
      </c>
      <c r="L109" s="2"/>
      <c r="M109" s="2"/>
      <c r="N109" s="2" t="s">
        <v>15</v>
      </c>
      <c r="O109" s="2" t="s">
        <v>15</v>
      </c>
      <c r="P109" s="1"/>
      <c r="Q109" s="2"/>
      <c r="R109" s="2" t="s">
        <v>562</v>
      </c>
      <c r="S109" s="2"/>
      <c r="T109" s="2"/>
      <c r="U109" s="2" t="s">
        <v>563</v>
      </c>
      <c r="V109" s="19">
        <v>2</v>
      </c>
    </row>
    <row r="110" spans="1:22" ht="270">
      <c r="A110" s="5">
        <v>109</v>
      </c>
      <c r="B110" s="23" t="s">
        <v>413</v>
      </c>
      <c r="C110" s="2" t="s">
        <v>544</v>
      </c>
      <c r="D110" s="2"/>
      <c r="E110" s="2" t="s">
        <v>564</v>
      </c>
      <c r="F110" s="2" t="s">
        <v>25</v>
      </c>
      <c r="G110" s="2" t="s">
        <v>40</v>
      </c>
      <c r="H110" s="2" t="s">
        <v>151</v>
      </c>
      <c r="I110" s="26" t="s">
        <v>18</v>
      </c>
      <c r="J110" s="26" t="s">
        <v>409</v>
      </c>
      <c r="K110" s="26" t="s">
        <v>565</v>
      </c>
      <c r="L110" s="2"/>
      <c r="M110" s="2"/>
      <c r="N110" s="2" t="s">
        <v>15</v>
      </c>
      <c r="O110" s="2" t="s">
        <v>15</v>
      </c>
      <c r="P110" s="11"/>
      <c r="Q110" s="2" t="s">
        <v>566</v>
      </c>
      <c r="R110" s="2" t="s">
        <v>567</v>
      </c>
      <c r="S110" s="2"/>
      <c r="T110" s="11"/>
      <c r="U110" s="2" t="s">
        <v>374</v>
      </c>
      <c r="V110" s="19">
        <v>3</v>
      </c>
    </row>
    <row r="111" spans="1:22" ht="285">
      <c r="A111" s="5">
        <v>110</v>
      </c>
      <c r="B111" s="23">
        <v>125</v>
      </c>
      <c r="C111" s="2" t="s">
        <v>544</v>
      </c>
      <c r="D111" s="2" t="s">
        <v>65</v>
      </c>
      <c r="E111" s="2" t="s">
        <v>76</v>
      </c>
      <c r="F111" s="2" t="s">
        <v>75</v>
      </c>
      <c r="G111" s="2" t="s">
        <v>25</v>
      </c>
      <c r="H111" s="2" t="s">
        <v>24</v>
      </c>
      <c r="I111" s="2" t="s">
        <v>18</v>
      </c>
      <c r="J111" s="2" t="s">
        <v>415</v>
      </c>
      <c r="K111" s="2" t="s">
        <v>151</v>
      </c>
      <c r="L111" s="2"/>
      <c r="M111" s="2"/>
      <c r="N111" s="2" t="s">
        <v>15</v>
      </c>
      <c r="O111" s="2" t="s">
        <v>15</v>
      </c>
      <c r="P111" s="2"/>
      <c r="Q111" s="2" t="s">
        <v>23</v>
      </c>
      <c r="R111" s="2" t="s">
        <v>568</v>
      </c>
      <c r="S111" s="2"/>
      <c r="T111" s="2" t="s">
        <v>74</v>
      </c>
      <c r="U111" s="1" t="s">
        <v>58</v>
      </c>
      <c r="V111" s="19">
        <v>2</v>
      </c>
    </row>
    <row r="112" spans="1:22" ht="105">
      <c r="A112" s="5">
        <v>111</v>
      </c>
      <c r="B112" s="23">
        <v>133</v>
      </c>
      <c r="C112" s="2" t="s">
        <v>544</v>
      </c>
      <c r="D112" s="2" t="s">
        <v>45</v>
      </c>
      <c r="E112" s="2" t="s">
        <v>55</v>
      </c>
      <c r="F112" s="2" t="s">
        <v>54</v>
      </c>
      <c r="G112" s="2" t="s">
        <v>19</v>
      </c>
      <c r="H112" s="2"/>
      <c r="I112" s="2" t="s">
        <v>18</v>
      </c>
      <c r="J112" s="2" t="s">
        <v>415</v>
      </c>
      <c r="K112" s="2" t="s">
        <v>51</v>
      </c>
      <c r="L112" s="2" t="s">
        <v>50</v>
      </c>
      <c r="M112" s="2" t="s">
        <v>49</v>
      </c>
      <c r="N112" s="2" t="s">
        <v>15</v>
      </c>
      <c r="O112" s="2" t="s">
        <v>15</v>
      </c>
      <c r="P112" s="2"/>
      <c r="Q112" s="2" t="s">
        <v>14</v>
      </c>
      <c r="R112" s="2" t="s">
        <v>14</v>
      </c>
      <c r="S112" s="2"/>
      <c r="T112" s="2"/>
      <c r="U112" s="1" t="s">
        <v>259</v>
      </c>
      <c r="V112" s="19">
        <v>2</v>
      </c>
    </row>
    <row r="113" spans="1:22" ht="345">
      <c r="A113" s="5">
        <v>112</v>
      </c>
      <c r="B113" s="23">
        <v>136</v>
      </c>
      <c r="C113" s="2" t="s">
        <v>544</v>
      </c>
      <c r="D113" s="2" t="s">
        <v>45</v>
      </c>
      <c r="E113" s="2" t="s">
        <v>53</v>
      </c>
      <c r="F113" s="2" t="s">
        <v>52</v>
      </c>
      <c r="G113" s="2" t="s">
        <v>19</v>
      </c>
      <c r="H113" s="2" t="s">
        <v>24</v>
      </c>
      <c r="I113" s="2" t="s">
        <v>18</v>
      </c>
      <c r="J113" s="2" t="s">
        <v>415</v>
      </c>
      <c r="K113" s="2" t="s">
        <v>51</v>
      </c>
      <c r="L113" s="2" t="s">
        <v>50</v>
      </c>
      <c r="M113" s="2" t="s">
        <v>49</v>
      </c>
      <c r="N113" s="2" t="s">
        <v>15</v>
      </c>
      <c r="O113" s="2" t="s">
        <v>15</v>
      </c>
      <c r="P113" s="2"/>
      <c r="Q113" s="2" t="s">
        <v>48</v>
      </c>
      <c r="R113" s="2" t="s">
        <v>569</v>
      </c>
      <c r="S113" s="2"/>
      <c r="T113" s="2" t="s">
        <v>47</v>
      </c>
      <c r="U113" s="1" t="s">
        <v>46</v>
      </c>
      <c r="V113" s="19">
        <v>2</v>
      </c>
    </row>
    <row r="114" spans="1:22" ht="150">
      <c r="A114" s="5">
        <v>113</v>
      </c>
      <c r="B114" s="23">
        <v>97</v>
      </c>
      <c r="C114" s="2" t="s">
        <v>544</v>
      </c>
      <c r="D114" s="2" t="s">
        <v>93</v>
      </c>
      <c r="E114" s="2" t="s">
        <v>100</v>
      </c>
      <c r="F114" s="2" t="s">
        <v>99</v>
      </c>
      <c r="G114" s="2" t="s">
        <v>25</v>
      </c>
      <c r="H114" s="2"/>
      <c r="I114" s="2" t="s">
        <v>18</v>
      </c>
      <c r="J114" s="2" t="s">
        <v>409</v>
      </c>
      <c r="K114" s="2" t="s">
        <v>151</v>
      </c>
      <c r="L114" s="2" t="s">
        <v>98</v>
      </c>
      <c r="M114" s="2"/>
      <c r="N114" s="2" t="s">
        <v>15</v>
      </c>
      <c r="O114" s="2" t="s">
        <v>15</v>
      </c>
      <c r="P114" s="2"/>
      <c r="Q114" s="2" t="s">
        <v>56</v>
      </c>
      <c r="R114" s="2" t="s">
        <v>97</v>
      </c>
      <c r="S114" s="2" t="s">
        <v>96</v>
      </c>
      <c r="T114" s="2" t="s">
        <v>95</v>
      </c>
      <c r="U114" s="1" t="s">
        <v>58</v>
      </c>
      <c r="V114" s="19">
        <v>2</v>
      </c>
    </row>
    <row r="115" spans="1:22" ht="135">
      <c r="A115" s="5">
        <v>114</v>
      </c>
      <c r="B115" s="23">
        <v>138</v>
      </c>
      <c r="C115" s="2" t="s">
        <v>344</v>
      </c>
      <c r="D115" s="2" t="s">
        <v>34</v>
      </c>
      <c r="E115" s="2" t="s">
        <v>42</v>
      </c>
      <c r="F115" s="2" t="s">
        <v>41</v>
      </c>
      <c r="G115" s="2" t="s">
        <v>40</v>
      </c>
      <c r="H115" s="2"/>
      <c r="I115" s="2" t="s">
        <v>177</v>
      </c>
      <c r="J115" s="2" t="s">
        <v>415</v>
      </c>
      <c r="K115" s="2" t="s">
        <v>39</v>
      </c>
      <c r="L115" s="2" t="s">
        <v>38</v>
      </c>
      <c r="M115" s="2"/>
      <c r="N115" s="2" t="s">
        <v>15</v>
      </c>
      <c r="O115" s="2" t="s">
        <v>15</v>
      </c>
      <c r="P115" s="1"/>
      <c r="Q115" s="1" t="s">
        <v>256</v>
      </c>
      <c r="R115" s="2" t="s">
        <v>37</v>
      </c>
      <c r="S115" s="2"/>
      <c r="T115" s="2" t="s">
        <v>36</v>
      </c>
      <c r="U115" s="1" t="s">
        <v>35</v>
      </c>
      <c r="V115" s="19">
        <v>2</v>
      </c>
    </row>
    <row r="116" spans="1:22" ht="150">
      <c r="A116" s="5">
        <v>115</v>
      </c>
      <c r="B116" s="23">
        <v>139</v>
      </c>
      <c r="C116" s="2" t="s">
        <v>344</v>
      </c>
      <c r="D116" s="2" t="s">
        <v>34</v>
      </c>
      <c r="E116" s="2" t="s">
        <v>33</v>
      </c>
      <c r="F116" s="2" t="s">
        <v>32</v>
      </c>
      <c r="G116" s="2" t="s">
        <v>19</v>
      </c>
      <c r="H116" s="2"/>
      <c r="I116" s="2" t="s">
        <v>177</v>
      </c>
      <c r="J116" s="2" t="s">
        <v>415</v>
      </c>
      <c r="K116" s="2" t="s">
        <v>31</v>
      </c>
      <c r="L116" s="2" t="s">
        <v>30</v>
      </c>
      <c r="M116" s="2"/>
      <c r="N116" s="2" t="s">
        <v>15</v>
      </c>
      <c r="O116" s="1" t="s">
        <v>15</v>
      </c>
      <c r="P116" s="1"/>
      <c r="Q116" s="1" t="s">
        <v>14</v>
      </c>
      <c r="R116" s="2" t="s">
        <v>14</v>
      </c>
      <c r="S116" s="2"/>
      <c r="T116" s="2"/>
      <c r="U116" s="1" t="s">
        <v>29</v>
      </c>
      <c r="V116" s="19">
        <v>2</v>
      </c>
    </row>
    <row r="117" spans="1:22" ht="405">
      <c r="A117" s="5">
        <v>116</v>
      </c>
      <c r="B117" s="23">
        <v>140</v>
      </c>
      <c r="C117" s="2" t="s">
        <v>22</v>
      </c>
      <c r="D117" s="2" t="s">
        <v>21</v>
      </c>
      <c r="E117" s="24" t="s">
        <v>570</v>
      </c>
      <c r="F117" s="2" t="s">
        <v>28</v>
      </c>
      <c r="G117" s="2" t="s">
        <v>19</v>
      </c>
      <c r="H117" s="2" t="s">
        <v>24</v>
      </c>
      <c r="I117" s="2" t="s">
        <v>18</v>
      </c>
      <c r="J117" s="2" t="s">
        <v>409</v>
      </c>
      <c r="K117" s="2" t="s">
        <v>343</v>
      </c>
      <c r="L117" s="2"/>
      <c r="M117" s="2"/>
      <c r="N117" s="2" t="s">
        <v>15</v>
      </c>
      <c r="O117" s="2" t="s">
        <v>571</v>
      </c>
      <c r="P117" s="2"/>
      <c r="Q117" s="2" t="s">
        <v>23</v>
      </c>
      <c r="R117" s="2" t="s">
        <v>572</v>
      </c>
      <c r="S117" s="2" t="s">
        <v>27</v>
      </c>
      <c r="T117" s="3" t="s">
        <v>26</v>
      </c>
      <c r="U117" s="2" t="s">
        <v>573</v>
      </c>
      <c r="V117" s="19">
        <v>2</v>
      </c>
    </row>
    <row r="118" spans="1:22" ht="120">
      <c r="A118" s="5">
        <v>117</v>
      </c>
      <c r="B118" s="23">
        <v>141</v>
      </c>
      <c r="C118" s="2" t="s">
        <v>22</v>
      </c>
      <c r="D118" s="2"/>
      <c r="E118" s="2" t="s">
        <v>342</v>
      </c>
      <c r="F118" s="2"/>
      <c r="G118" s="2" t="s">
        <v>25</v>
      </c>
      <c r="H118" s="2"/>
      <c r="I118" s="2" t="s">
        <v>18</v>
      </c>
      <c r="J118" s="2" t="s">
        <v>409</v>
      </c>
      <c r="K118" s="2" t="s">
        <v>151</v>
      </c>
      <c r="L118" s="2"/>
      <c r="M118" s="2"/>
      <c r="N118" s="2" t="s">
        <v>15</v>
      </c>
      <c r="O118" s="2" t="s">
        <v>15</v>
      </c>
      <c r="P118" s="2"/>
      <c r="Q118" s="2" t="s">
        <v>15</v>
      </c>
      <c r="R118" s="2" t="s">
        <v>572</v>
      </c>
      <c r="S118" s="2"/>
      <c r="T118" s="3"/>
      <c r="U118" s="2" t="s">
        <v>58</v>
      </c>
      <c r="V118" s="19">
        <v>2</v>
      </c>
    </row>
    <row r="119" spans="1:22" ht="135">
      <c r="A119" s="5">
        <v>118</v>
      </c>
      <c r="B119" s="23">
        <v>142</v>
      </c>
      <c r="C119" s="2" t="s">
        <v>22</v>
      </c>
      <c r="D119" s="2"/>
      <c r="E119" s="2" t="s">
        <v>341</v>
      </c>
      <c r="F119" s="2"/>
      <c r="G119" s="2" t="s">
        <v>40</v>
      </c>
      <c r="H119" s="2"/>
      <c r="I119" s="2" t="s">
        <v>18</v>
      </c>
      <c r="J119" s="2" t="s">
        <v>409</v>
      </c>
      <c r="K119" s="2" t="s">
        <v>340</v>
      </c>
      <c r="L119" s="2"/>
      <c r="M119" s="2"/>
      <c r="N119" s="2" t="s">
        <v>15</v>
      </c>
      <c r="O119" s="2" t="s">
        <v>15</v>
      </c>
      <c r="P119" s="2"/>
      <c r="Q119" s="2" t="s">
        <v>15</v>
      </c>
      <c r="R119" s="2" t="s">
        <v>574</v>
      </c>
      <c r="S119" s="2"/>
      <c r="T119" s="3"/>
      <c r="U119" s="2" t="s">
        <v>339</v>
      </c>
      <c r="V119" s="19">
        <v>4</v>
      </c>
    </row>
    <row r="120" spans="1:22" ht="225">
      <c r="A120" s="5">
        <v>119</v>
      </c>
      <c r="B120" s="23">
        <v>143</v>
      </c>
      <c r="C120" s="2" t="s">
        <v>22</v>
      </c>
      <c r="D120" s="2"/>
      <c r="E120" s="2" t="s">
        <v>338</v>
      </c>
      <c r="F120" s="2" t="s">
        <v>19</v>
      </c>
      <c r="G120" s="2" t="s">
        <v>40</v>
      </c>
      <c r="H120" s="2" t="s">
        <v>276</v>
      </c>
      <c r="I120" s="2" t="s">
        <v>18</v>
      </c>
      <c r="J120" s="2" t="s">
        <v>409</v>
      </c>
      <c r="K120" s="2" t="s">
        <v>337</v>
      </c>
      <c r="L120" s="2"/>
      <c r="M120" s="2"/>
      <c r="N120" s="2" t="s">
        <v>15</v>
      </c>
      <c r="O120" s="2" t="s">
        <v>336</v>
      </c>
      <c r="P120" s="11"/>
      <c r="Q120" s="2" t="s">
        <v>135</v>
      </c>
      <c r="R120" s="2" t="s">
        <v>310</v>
      </c>
      <c r="S120" s="2"/>
      <c r="T120" s="14"/>
      <c r="U120" s="2" t="s">
        <v>575</v>
      </c>
      <c r="V120" s="19">
        <v>3</v>
      </c>
    </row>
    <row r="121" spans="1:22" ht="135">
      <c r="A121" s="5">
        <v>120</v>
      </c>
      <c r="B121" s="23">
        <v>144</v>
      </c>
      <c r="C121" s="2" t="s">
        <v>22</v>
      </c>
      <c r="D121" s="2"/>
      <c r="E121" s="2" t="s">
        <v>576</v>
      </c>
      <c r="F121" s="2"/>
      <c r="G121" s="2" t="s">
        <v>19</v>
      </c>
      <c r="H121" s="2"/>
      <c r="I121" s="2" t="s">
        <v>18</v>
      </c>
      <c r="J121" s="2" t="s">
        <v>410</v>
      </c>
      <c r="K121" s="2" t="s">
        <v>577</v>
      </c>
      <c r="L121" s="2"/>
      <c r="M121" s="2"/>
      <c r="N121" s="2" t="s">
        <v>15</v>
      </c>
      <c r="O121" s="2" t="s">
        <v>15</v>
      </c>
      <c r="P121" s="11"/>
      <c r="Q121" s="2" t="s">
        <v>15</v>
      </c>
      <c r="R121" s="2" t="s">
        <v>578</v>
      </c>
      <c r="S121" s="2"/>
      <c r="T121" s="14"/>
      <c r="U121" s="2" t="s">
        <v>579</v>
      </c>
      <c r="V121" s="19">
        <v>3</v>
      </c>
    </row>
    <row r="122" spans="1:22" ht="180">
      <c r="A122" s="5">
        <v>121</v>
      </c>
      <c r="B122" s="23">
        <v>144</v>
      </c>
      <c r="C122" s="2" t="s">
        <v>22</v>
      </c>
      <c r="D122" s="2"/>
      <c r="E122" s="2" t="s">
        <v>335</v>
      </c>
      <c r="F122" s="2" t="s">
        <v>25</v>
      </c>
      <c r="G122" s="2" t="s">
        <v>19</v>
      </c>
      <c r="H122" s="2" t="s">
        <v>151</v>
      </c>
      <c r="I122" s="2" t="s">
        <v>18</v>
      </c>
      <c r="J122" s="2" t="s">
        <v>409</v>
      </c>
      <c r="K122" s="2" t="s">
        <v>334</v>
      </c>
      <c r="L122" s="2"/>
      <c r="M122" s="2"/>
      <c r="N122" s="2" t="s">
        <v>15</v>
      </c>
      <c r="O122" s="2" t="s">
        <v>333</v>
      </c>
      <c r="P122" s="11"/>
      <c r="Q122" s="2" t="s">
        <v>580</v>
      </c>
      <c r="R122" s="2" t="s">
        <v>581</v>
      </c>
      <c r="S122" s="2"/>
      <c r="T122" s="14"/>
      <c r="U122" s="2" t="s">
        <v>582</v>
      </c>
      <c r="V122" s="19">
        <v>2</v>
      </c>
    </row>
    <row r="123" spans="1:22" ht="135">
      <c r="A123" s="5">
        <v>122</v>
      </c>
      <c r="B123" s="23">
        <v>145</v>
      </c>
      <c r="C123" s="2" t="s">
        <v>22</v>
      </c>
      <c r="D123" s="2"/>
      <c r="E123" s="2" t="s">
        <v>332</v>
      </c>
      <c r="F123" s="2" t="s">
        <v>19</v>
      </c>
      <c r="G123" s="2" t="s">
        <v>25</v>
      </c>
      <c r="H123" s="2" t="s">
        <v>277</v>
      </c>
      <c r="I123" s="2" t="s">
        <v>18</v>
      </c>
      <c r="J123" s="2" t="s">
        <v>409</v>
      </c>
      <c r="K123" s="2" t="s">
        <v>151</v>
      </c>
      <c r="L123" s="2"/>
      <c r="M123" s="2"/>
      <c r="N123" s="2" t="s">
        <v>331</v>
      </c>
      <c r="O123" s="2" t="s">
        <v>15</v>
      </c>
      <c r="P123" s="11"/>
      <c r="Q123" s="2" t="s">
        <v>135</v>
      </c>
      <c r="R123" s="2" t="s">
        <v>583</v>
      </c>
      <c r="S123" s="2"/>
      <c r="T123" s="14"/>
      <c r="U123" s="1" t="s">
        <v>329</v>
      </c>
      <c r="V123" s="19">
        <v>1</v>
      </c>
    </row>
    <row r="124" spans="1:22" ht="150">
      <c r="A124" s="5">
        <v>123</v>
      </c>
      <c r="B124" s="23">
        <v>146</v>
      </c>
      <c r="C124" s="2" t="s">
        <v>22</v>
      </c>
      <c r="D124" s="2" t="s">
        <v>21</v>
      </c>
      <c r="E124" s="2" t="s">
        <v>330</v>
      </c>
      <c r="F124" s="2" t="s">
        <v>20</v>
      </c>
      <c r="G124" s="2" t="s">
        <v>25</v>
      </c>
      <c r="H124" s="2"/>
      <c r="I124" s="2" t="s">
        <v>18</v>
      </c>
      <c r="J124" s="2" t="s">
        <v>410</v>
      </c>
      <c r="K124" s="2" t="s">
        <v>151</v>
      </c>
      <c r="L124" s="2" t="s">
        <v>17</v>
      </c>
      <c r="M124" s="2"/>
      <c r="N124" s="2" t="s">
        <v>15</v>
      </c>
      <c r="O124" s="2" t="s">
        <v>15</v>
      </c>
      <c r="P124" s="2"/>
      <c r="Q124" s="2" t="s">
        <v>135</v>
      </c>
      <c r="R124" s="2" t="s">
        <v>584</v>
      </c>
      <c r="S124" s="2"/>
      <c r="T124" s="2"/>
      <c r="U124" s="1" t="s">
        <v>329</v>
      </c>
      <c r="V124" s="19">
        <v>2</v>
      </c>
    </row>
    <row r="125" spans="1:22" ht="255">
      <c r="A125" s="5">
        <v>124</v>
      </c>
      <c r="B125" s="23">
        <v>65</v>
      </c>
      <c r="C125" s="2" t="s">
        <v>585</v>
      </c>
      <c r="D125" s="2"/>
      <c r="E125" s="2" t="s">
        <v>269</v>
      </c>
      <c r="F125" s="2" t="s">
        <v>25</v>
      </c>
      <c r="G125" s="2" t="s">
        <v>25</v>
      </c>
      <c r="H125" s="13" t="s">
        <v>18</v>
      </c>
      <c r="I125" s="13" t="s">
        <v>18</v>
      </c>
      <c r="J125" s="13" t="s">
        <v>409</v>
      </c>
      <c r="K125" s="2" t="s">
        <v>151</v>
      </c>
      <c r="L125" s="2"/>
      <c r="M125" s="2"/>
      <c r="N125" s="2" t="s">
        <v>15</v>
      </c>
      <c r="O125" s="2" t="s">
        <v>15</v>
      </c>
      <c r="P125" s="11"/>
      <c r="Q125" s="2" t="s">
        <v>135</v>
      </c>
      <c r="R125" s="2" t="s">
        <v>289</v>
      </c>
      <c r="S125" s="2"/>
      <c r="T125" s="11"/>
      <c r="U125" s="2" t="s">
        <v>263</v>
      </c>
      <c r="V125" s="19">
        <v>2</v>
      </c>
    </row>
    <row r="126" spans="1:22" ht="135">
      <c r="A126" s="5">
        <v>125</v>
      </c>
      <c r="B126" s="23">
        <v>147</v>
      </c>
      <c r="C126" s="2" t="s">
        <v>585</v>
      </c>
      <c r="D126" s="2"/>
      <c r="E126" s="2" t="s">
        <v>328</v>
      </c>
      <c r="F126" s="2"/>
      <c r="G126" s="2" t="s">
        <v>25</v>
      </c>
      <c r="H126" s="2"/>
      <c r="I126" s="2" t="s">
        <v>18</v>
      </c>
      <c r="J126" s="2" t="s">
        <v>409</v>
      </c>
      <c r="K126" s="2" t="s">
        <v>151</v>
      </c>
      <c r="L126" s="2"/>
      <c r="M126" s="2"/>
      <c r="N126" s="2" t="s">
        <v>15</v>
      </c>
      <c r="O126" s="2" t="s">
        <v>15</v>
      </c>
      <c r="P126" s="2"/>
      <c r="Q126" s="2" t="s">
        <v>135</v>
      </c>
      <c r="R126" s="1" t="s">
        <v>327</v>
      </c>
      <c r="S126" s="2"/>
      <c r="T126" s="2"/>
      <c r="U126" s="1" t="s">
        <v>58</v>
      </c>
      <c r="V126" s="19">
        <v>2</v>
      </c>
    </row>
    <row r="127" spans="1:22" ht="105">
      <c r="A127" s="5">
        <v>126</v>
      </c>
      <c r="B127" s="23">
        <v>66</v>
      </c>
      <c r="C127" s="2" t="s">
        <v>585</v>
      </c>
      <c r="D127" s="2"/>
      <c r="E127" s="2" t="s">
        <v>270</v>
      </c>
      <c r="F127" s="2" t="s">
        <v>25</v>
      </c>
      <c r="G127" s="2" t="s">
        <v>25</v>
      </c>
      <c r="H127" s="13" t="s">
        <v>18</v>
      </c>
      <c r="I127" s="13" t="s">
        <v>18</v>
      </c>
      <c r="J127" s="13" t="s">
        <v>409</v>
      </c>
      <c r="K127" s="2" t="s">
        <v>151</v>
      </c>
      <c r="L127" s="2"/>
      <c r="M127" s="2"/>
      <c r="N127" s="2" t="s">
        <v>15</v>
      </c>
      <c r="O127" s="2" t="s">
        <v>15</v>
      </c>
      <c r="P127" s="11"/>
      <c r="Q127" s="2" t="s">
        <v>135</v>
      </c>
      <c r="R127" s="2" t="s">
        <v>290</v>
      </c>
      <c r="S127" s="2"/>
      <c r="T127" s="11"/>
      <c r="U127" s="2" t="s">
        <v>263</v>
      </c>
      <c r="V127" s="19">
        <v>2</v>
      </c>
    </row>
    <row r="128" spans="1:22" ht="105">
      <c r="A128" s="5">
        <v>127</v>
      </c>
      <c r="B128" s="23">
        <v>66</v>
      </c>
      <c r="C128" s="2" t="s">
        <v>585</v>
      </c>
      <c r="D128" s="2"/>
      <c r="E128" s="2" t="s">
        <v>586</v>
      </c>
      <c r="F128" s="2" t="s">
        <v>25</v>
      </c>
      <c r="G128" s="2" t="s">
        <v>25</v>
      </c>
      <c r="H128" s="13" t="s">
        <v>18</v>
      </c>
      <c r="I128" s="13" t="s">
        <v>18</v>
      </c>
      <c r="J128" s="13" t="s">
        <v>409</v>
      </c>
      <c r="K128" s="2" t="s">
        <v>151</v>
      </c>
      <c r="L128" s="2"/>
      <c r="M128" s="2"/>
      <c r="N128" s="2" t="s">
        <v>15</v>
      </c>
      <c r="O128" s="2" t="s">
        <v>15</v>
      </c>
      <c r="P128" s="11"/>
      <c r="Q128" s="2" t="s">
        <v>135</v>
      </c>
      <c r="R128" s="2" t="s">
        <v>291</v>
      </c>
      <c r="S128" s="2"/>
      <c r="T128" s="11"/>
      <c r="U128" s="2" t="s">
        <v>263</v>
      </c>
      <c r="V128" s="19">
        <v>2</v>
      </c>
    </row>
  </sheetData>
  <autoFilter ref="A1:V128" xr:uid="{00000000-0009-0000-0000-000002000000}"/>
  <phoneticPr fontId="2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w n 5 G V I U q Y V m m A A A A + Q A A A B I A H A B D b 2 5 m a W c v U G F j a 2 F n Z S 5 4 b W w g o h g A K K A U A A A A A A A A A A A A A A A A A A A A A A A A A A A A h c 8 x D o I w G A X g q 5 D u t K U a I + S n D K 6 S m B C N a 1 M q N E I x t F j u 5 u C R v I I k i r o 5 v p d v e O 9 x u 0 M 2 t k 1 w V b 3 V n U l R h C k K l J F d q U 2 V o s G d w j X K O O y E P I t K B R M 2 N h l t m a L a u U t C i P c e + w X u + o o w S i N y z L e F r F U r 0 A f r / z j U x j p h p E I c D q 8 x n O F 4 i V e M x Z h O F s j c Q 6 7 N 1 7 B p M q Z A f k r Y D I 0 b e s W V C f c F k D k C e d / g T 1 B L A w Q U A A I A C A D C f k Z 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n 5 G V C i K R 7 g O A A A A E Q A A A B M A H A B G b 3 J t d W x h c y 9 T Z W N 0 a W 9 u M S 5 t I K I Y A C i g F A A A A A A A A A A A A A A A A A A A A A A A A A A A A C t O T S 7 J z M 9 T C I b Q h t Y A U E s B A i 0 A F A A C A A g A w n 5 G V I U q Y V m m A A A A + Q A A A B I A A A A A A A A A A A A A A A A A A A A A A E N v b m Z p Z y 9 Q Y W N r Y W d l L n h t b F B L A Q I t A B Q A A g A I A M J + R l Q P y u m r p A A A A O k A A A A T A A A A A A A A A A A A A A A A A P I A A A B b Q 2 9 u d G V u d F 9 U e X B l c 1 0 u e G 1 s U E s B A i 0 A F A A C A A g A w n 5 G V 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K I c R Q i e M / N K h 8 L 1 Z l h s C P 4 A A A A A A g A A A A A A A 2 Y A A M A A A A A Q A A A A D i 4 N R Y R u S S p J r g H 1 K 4 Y c a Q A A A A A E g A A A o A A A A B A A A A B G A F V o P B y b g / m 5 W P 4 7 D t 3 / U A A A A K m + K s 2 r U k F J I p 8 z L u d N p b d d Y T k j 6 G z K 4 x 0 h 9 Z f U b l G R 4 W e x N q i z s 0 R I o L p b j z c p 3 3 l h m K Q O n Y m e o Y i T 2 z h Y o I K z 8 K V s D 7 d A v Y R D + X X R B A L + F A A A A C N e J s y 3 F T 1 j P Z Z j 8 y h c T 2 b / t S w 1 < / D a t a M a s h u p > 
</file>

<file path=customXml/itemProps1.xml><?xml version="1.0" encoding="utf-8"?>
<ds:datastoreItem xmlns:ds="http://schemas.openxmlformats.org/officeDocument/2006/customXml" ds:itemID="{0F005A1C-FF6E-4935-AF60-693D3BD1532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Questionnaire</vt:lpstr>
      <vt:lpstr>Score</vt:lpstr>
      <vt:lpstr>Key</vt:lpstr>
      <vt:lpstr>Questionnaire!Must_Conditional</vt:lpstr>
    </vt:vector>
  </TitlesOfParts>
  <Company>Netwin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venuk</dc:creator>
  <cp:lastModifiedBy>May Havlicek</cp:lastModifiedBy>
  <dcterms:created xsi:type="dcterms:W3CDTF">2010-12-06T10:03:31Z</dcterms:created>
  <dcterms:modified xsi:type="dcterms:W3CDTF">2022-09-16T17:31:54Z</dcterms:modified>
</cp:coreProperties>
</file>